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Ex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kluaneecuador.sharepoint.com/sites/GESTIONHSEDIGITAL/Documentos compartidos/01. GESTIÓN DOCUMENTAL/HSE/FORMATOS CON CODIFICACIÓN/"/>
    </mc:Choice>
  </mc:AlternateContent>
  <xr:revisionPtr revIDLastSave="1" documentId="8_{813F4215-B9EF-4FAD-BB97-B88024EF17E8}" xr6:coauthVersionLast="47" xr6:coauthVersionMax="47" xr10:uidLastSave="{9E075C4B-921B-4E83-BA7E-2FDE7EC4047C}"/>
  <bookViews>
    <workbookView xWindow="14303" yWindow="-98" windowWidth="19394" windowHeight="10276" xr2:uid="{0F2ABDAD-2C3B-4DE0-8B0D-F1085154B8C0}"/>
  </bookViews>
  <sheets>
    <sheet name="DASHBOARD" sheetId="4" r:id="rId1"/>
    <sheet name="TD" sheetId="8" state="hidden" r:id="rId2"/>
    <sheet name="F-72" sheetId="1" r:id="rId3"/>
    <sheet name="VALORACION DEL RIESGO" sheetId="3" r:id="rId4"/>
    <sheet name="LISTAS" sheetId="2" state="hidden" r:id="rId5"/>
  </sheets>
  <definedNames>
    <definedName name="_xlnm._FilterDatabase" localSheetId="2" hidden="1">'F-72'!$A$5:$W$249</definedName>
    <definedName name="_xlchart.v1.0" hidden="1">TD!$Q$10:$Q$11</definedName>
    <definedName name="_xlchart.v1.1" hidden="1">TD!$R$10:$R$11</definedName>
    <definedName name="_xlnm.Print_Area" localSheetId="0">DASHBOARD!$A$1:$X$50</definedName>
    <definedName name="Excel_BuiltIn__FilterDatabase_1_1">#REF!</definedName>
    <definedName name="Excel_BuiltIn__FilterDatabase_2_1_1">#REF!</definedName>
    <definedName name="Excel_BuiltIn_Print_Area_1_1">#REF!</definedName>
    <definedName name="Excel_BuiltIn_Print_Area_4">#REF!</definedName>
    <definedName name="Excel_BuiltIn_Print_Titles_1_1">#REF!</definedName>
    <definedName name="Excel_BuiltIn_Print_Titles_4">#REF!</definedName>
    <definedName name="SegmentaciónDeDatos_DOCUMENTO_BASE">#N/A</definedName>
    <definedName name="SegmentaciónDeDatos_MES_DE_HALLAZGO">#N/A</definedName>
    <definedName name="SegmentaciónDeDatos_VALORACIÓN_DEL_RIESGO_DE_LA_ACCION_CORRECTIVA_O_PREVENTIVA">#N/A</definedName>
  </definedNames>
  <calcPr calcId="191028"/>
  <pivotCaches>
    <pivotCache cacheId="26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M6" i="1"/>
  <c r="N6" i="1" s="1"/>
  <c r="S6" i="1"/>
  <c r="F7" i="1"/>
  <c r="M7" i="1"/>
  <c r="N7" i="1" s="1"/>
  <c r="S7" i="1"/>
  <c r="F8" i="1"/>
  <c r="M8" i="1"/>
  <c r="N8" i="1" s="1"/>
  <c r="S8" i="1"/>
  <c r="F9" i="1"/>
  <c r="M9" i="1"/>
  <c r="N9" i="1" s="1"/>
  <c r="S9" i="1"/>
  <c r="T9" i="1" s="1" a="1"/>
  <c r="T9" i="1" s="1"/>
  <c r="W9" i="1" s="1"/>
  <c r="F10" i="1"/>
  <c r="M10" i="1"/>
  <c r="N10" i="1" s="1"/>
  <c r="S10" i="1"/>
  <c r="F11" i="1"/>
  <c r="M11" i="1"/>
  <c r="N11" i="1"/>
  <c r="S11" i="1"/>
  <c r="T11" i="1" s="1" a="1"/>
  <c r="T11" i="1" s="1"/>
  <c r="U11" i="1" s="1"/>
  <c r="F12" i="1"/>
  <c r="M12" i="1"/>
  <c r="N12" i="1" s="1"/>
  <c r="S12" i="1"/>
  <c r="T12" i="1" s="1" a="1"/>
  <c r="T12" i="1" s="1"/>
  <c r="F13" i="1"/>
  <c r="M13" i="1"/>
  <c r="N13" i="1" s="1"/>
  <c r="S13" i="1"/>
  <c r="T13" i="1" a="1"/>
  <c r="T13" i="1" s="1"/>
  <c r="V13" i="1" s="1"/>
  <c r="W13" i="1"/>
  <c r="F14" i="1"/>
  <c r="M14" i="1"/>
  <c r="N14" i="1" s="1"/>
  <c r="S14" i="1"/>
  <c r="T14" i="1" s="1" a="1"/>
  <c r="T14" i="1" s="1"/>
  <c r="F15" i="1"/>
  <c r="M15" i="1"/>
  <c r="N15" i="1"/>
  <c r="S15" i="1"/>
  <c r="T15" i="1" a="1"/>
  <c r="T15" i="1" s="1"/>
  <c r="U15" i="1" s="1"/>
  <c r="F16" i="1"/>
  <c r="M16" i="1"/>
  <c r="N16" i="1" s="1"/>
  <c r="S16" i="1"/>
  <c r="T16" i="1" s="1" a="1"/>
  <c r="T16" i="1" s="1"/>
  <c r="F17" i="1"/>
  <c r="M17" i="1"/>
  <c r="N17" i="1"/>
  <c r="S17" i="1"/>
  <c r="T17" i="1" s="1" a="1"/>
  <c r="T17" i="1" s="1"/>
  <c r="F18" i="1"/>
  <c r="M18" i="1"/>
  <c r="N18" i="1" s="1"/>
  <c r="S18" i="1"/>
  <c r="T18" i="1" s="1" a="1"/>
  <c r="T18" i="1" s="1"/>
  <c r="V18" i="1" s="1"/>
  <c r="F19" i="1"/>
  <c r="M19" i="1"/>
  <c r="N19" i="1"/>
  <c r="S19" i="1"/>
  <c r="T19" i="1" s="1" a="1"/>
  <c r="T19" i="1" s="1"/>
  <c r="V19" i="1" s="1"/>
  <c r="F20" i="1"/>
  <c r="M20" i="1"/>
  <c r="N20" i="1" s="1"/>
  <c r="S20" i="1"/>
  <c r="T20" i="1" s="1" a="1"/>
  <c r="T20" i="1" s="1"/>
  <c r="V20" i="1" s="1"/>
  <c r="F21" i="1"/>
  <c r="M21" i="1"/>
  <c r="N21" i="1" s="1"/>
  <c r="S21" i="1"/>
  <c r="F22" i="1"/>
  <c r="M22" i="1"/>
  <c r="N22" i="1" s="1"/>
  <c r="S22" i="1"/>
  <c r="F23" i="1"/>
  <c r="M23" i="1"/>
  <c r="N23" i="1" s="1"/>
  <c r="S23" i="1"/>
  <c r="T23" i="1" s="1" a="1"/>
  <c r="T23" i="1" s="1"/>
  <c r="F24" i="1"/>
  <c r="M24" i="1"/>
  <c r="N24" i="1" s="1"/>
  <c r="S24" i="1"/>
  <c r="T24" i="1" s="1" a="1"/>
  <c r="T24" i="1" s="1"/>
  <c r="F25" i="1"/>
  <c r="M25" i="1"/>
  <c r="N25" i="1" s="1"/>
  <c r="S25" i="1"/>
  <c r="T25" i="1" s="1" a="1"/>
  <c r="T25" i="1" s="1"/>
  <c r="W25" i="1" s="1"/>
  <c r="F26" i="1"/>
  <c r="M26" i="1"/>
  <c r="N26" i="1" s="1"/>
  <c r="S26" i="1"/>
  <c r="T26" i="1" s="1" a="1"/>
  <c r="T26" i="1" s="1"/>
  <c r="V26" i="1" s="1"/>
  <c r="F27" i="1"/>
  <c r="M27" i="1"/>
  <c r="N27" i="1"/>
  <c r="S27" i="1"/>
  <c r="F28" i="1"/>
  <c r="M28" i="1"/>
  <c r="N28" i="1" s="1"/>
  <c r="S28" i="1"/>
  <c r="F29" i="1"/>
  <c r="M29" i="1"/>
  <c r="N29" i="1" s="1"/>
  <c r="S29" i="1"/>
  <c r="T29" i="1" s="1" a="1"/>
  <c r="T29" i="1" s="1"/>
  <c r="F30" i="1"/>
  <c r="M30" i="1"/>
  <c r="N30" i="1" s="1"/>
  <c r="S30" i="1"/>
  <c r="T30" i="1" s="1" a="1"/>
  <c r="T30" i="1" s="1"/>
  <c r="V30" i="1" s="1"/>
  <c r="F31" i="1"/>
  <c r="M31" i="1"/>
  <c r="N31" i="1"/>
  <c r="S31" i="1"/>
  <c r="T31" i="1" a="1"/>
  <c r="T31" i="1" s="1"/>
  <c r="U31" i="1" s="1"/>
  <c r="F32" i="1"/>
  <c r="M32" i="1"/>
  <c r="N32" i="1" s="1"/>
  <c r="S32" i="1"/>
  <c r="F33" i="1"/>
  <c r="M33" i="1"/>
  <c r="N33" i="1" s="1"/>
  <c r="S33" i="1"/>
  <c r="T33" i="1" s="1" a="1"/>
  <c r="T33" i="1" s="1"/>
  <c r="W33" i="1" s="1"/>
  <c r="F34" i="1"/>
  <c r="M34" i="1"/>
  <c r="N34" i="1" s="1"/>
  <c r="S34" i="1"/>
  <c r="F35" i="1"/>
  <c r="M35" i="1"/>
  <c r="N35" i="1" s="1"/>
  <c r="S35" i="1"/>
  <c r="T35" i="1" s="1" a="1"/>
  <c r="T35" i="1" s="1"/>
  <c r="V35" i="1" s="1"/>
  <c r="W35" i="1"/>
  <c r="F36" i="1"/>
  <c r="M36" i="1"/>
  <c r="N36" i="1" s="1"/>
  <c r="S36" i="1"/>
  <c r="F37" i="1"/>
  <c r="M37" i="1"/>
  <c r="N37" i="1" s="1"/>
  <c r="S37" i="1"/>
  <c r="T37" i="1" s="1" a="1"/>
  <c r="T37" i="1" s="1"/>
  <c r="F38" i="1"/>
  <c r="M38" i="1"/>
  <c r="N38" i="1" s="1"/>
  <c r="S38" i="1"/>
  <c r="T38" i="1" s="1" a="1"/>
  <c r="T38" i="1" s="1"/>
  <c r="V38" i="1" s="1"/>
  <c r="F39" i="1"/>
  <c r="M39" i="1"/>
  <c r="N39" i="1" s="1"/>
  <c r="S39" i="1"/>
  <c r="T39" i="1" s="1" a="1"/>
  <c r="T39" i="1" s="1"/>
  <c r="U39" i="1" s="1"/>
  <c r="F40" i="1"/>
  <c r="M40" i="1"/>
  <c r="N40" i="1" s="1"/>
  <c r="S40" i="1"/>
  <c r="T40" i="1" s="1" a="1"/>
  <c r="T40" i="1" s="1"/>
  <c r="F41" i="1"/>
  <c r="M41" i="1"/>
  <c r="N41" i="1" s="1"/>
  <c r="S41" i="1"/>
  <c r="T41" i="1" s="1" a="1"/>
  <c r="T41" i="1" s="1"/>
  <c r="W41" i="1" s="1"/>
  <c r="F42" i="1"/>
  <c r="M42" i="1"/>
  <c r="N42" i="1" s="1"/>
  <c r="S42" i="1"/>
  <c r="F43" i="1"/>
  <c r="M43" i="1"/>
  <c r="N43" i="1"/>
  <c r="S43" i="1"/>
  <c r="F44" i="1"/>
  <c r="M44" i="1"/>
  <c r="S44" i="1"/>
  <c r="F45" i="1"/>
  <c r="M45" i="1"/>
  <c r="N45" i="1" s="1"/>
  <c r="S45" i="1"/>
  <c r="T45" i="1" a="1"/>
  <c r="T45" i="1" s="1"/>
  <c r="V45" i="1" s="1"/>
  <c r="F46" i="1"/>
  <c r="M46" i="1"/>
  <c r="N46" i="1"/>
  <c r="S46" i="1"/>
  <c r="F47" i="1"/>
  <c r="M47" i="1"/>
  <c r="T47" i="1" s="1" a="1"/>
  <c r="T47" i="1" s="1"/>
  <c r="U47" i="1" s="1"/>
  <c r="N47" i="1"/>
  <c r="S47" i="1"/>
  <c r="F48" i="1"/>
  <c r="M48" i="1"/>
  <c r="N48" i="1" s="1"/>
  <c r="S48" i="1"/>
  <c r="F49" i="1"/>
  <c r="M49" i="1"/>
  <c r="N49" i="1" s="1"/>
  <c r="S49" i="1"/>
  <c r="T49" i="1" s="1" a="1"/>
  <c r="T49" i="1" s="1"/>
  <c r="W49" i="1" s="1"/>
  <c r="F50" i="1"/>
  <c r="M50" i="1"/>
  <c r="N50" i="1" s="1"/>
  <c r="S50" i="1"/>
  <c r="F51" i="1"/>
  <c r="M51" i="1"/>
  <c r="N51" i="1"/>
  <c r="S51" i="1"/>
  <c r="F52" i="1"/>
  <c r="M52" i="1"/>
  <c r="S52" i="1"/>
  <c r="F53" i="1"/>
  <c r="M53" i="1"/>
  <c r="N53" i="1" s="1"/>
  <c r="S53" i="1"/>
  <c r="T53" i="1" s="1" a="1"/>
  <c r="T53" i="1" s="1"/>
  <c r="F54" i="1"/>
  <c r="M54" i="1"/>
  <c r="N54" i="1"/>
  <c r="S54" i="1"/>
  <c r="F55" i="1"/>
  <c r="M55" i="1"/>
  <c r="N55" i="1" s="1"/>
  <c r="S55" i="1"/>
  <c r="T55" i="1" s="1" a="1"/>
  <c r="T55" i="1" s="1"/>
  <c r="U55" i="1" s="1"/>
  <c r="F56" i="1"/>
  <c r="M56" i="1"/>
  <c r="N56" i="1" s="1"/>
  <c r="S56" i="1"/>
  <c r="T56" i="1" s="1" a="1"/>
  <c r="T56" i="1" s="1"/>
  <c r="F57" i="1"/>
  <c r="M57" i="1"/>
  <c r="N57" i="1"/>
  <c r="S57" i="1"/>
  <c r="T57" i="1" a="1"/>
  <c r="T57" i="1" s="1"/>
  <c r="W57" i="1" s="1"/>
  <c r="F58" i="1"/>
  <c r="M58" i="1"/>
  <c r="N58" i="1" s="1"/>
  <c r="S58" i="1"/>
  <c r="F59" i="1"/>
  <c r="M59" i="1"/>
  <c r="N59" i="1"/>
  <c r="S59" i="1"/>
  <c r="T59" i="1" s="1" a="1"/>
  <c r="T59" i="1" s="1"/>
  <c r="V59" i="1" s="1"/>
  <c r="U59" i="1"/>
  <c r="F60" i="1"/>
  <c r="M60" i="1"/>
  <c r="N60" i="1" s="1"/>
  <c r="S60" i="1"/>
  <c r="F61" i="1"/>
  <c r="M61" i="1"/>
  <c r="N61" i="1" s="1"/>
  <c r="S61" i="1"/>
  <c r="F62" i="1"/>
  <c r="M62" i="1"/>
  <c r="N62" i="1"/>
  <c r="S62" i="1"/>
  <c r="F63" i="1"/>
  <c r="M63" i="1"/>
  <c r="N63" i="1"/>
  <c r="S63" i="1"/>
  <c r="T63" i="1" s="1" a="1"/>
  <c r="T63" i="1" s="1"/>
  <c r="U63" i="1" s="1"/>
  <c r="F64" i="1"/>
  <c r="M64" i="1"/>
  <c r="N64" i="1" s="1"/>
  <c r="S64" i="1"/>
  <c r="F65" i="1"/>
  <c r="M65" i="1"/>
  <c r="T65" i="1" s="1" a="1"/>
  <c r="T65" i="1" s="1"/>
  <c r="N65" i="1"/>
  <c r="S65" i="1"/>
  <c r="F66" i="1"/>
  <c r="M66" i="1"/>
  <c r="N66" i="1"/>
  <c r="S66" i="1"/>
  <c r="T66" i="1" s="1" a="1"/>
  <c r="T66" i="1" s="1"/>
  <c r="U66" i="1" s="1"/>
  <c r="F67" i="1"/>
  <c r="M67" i="1"/>
  <c r="N67" i="1" s="1"/>
  <c r="S67" i="1"/>
  <c r="F68" i="1"/>
  <c r="M68" i="1"/>
  <c r="N68" i="1" s="1"/>
  <c r="S68" i="1"/>
  <c r="T68" i="1" a="1"/>
  <c r="T68" i="1"/>
  <c r="F69" i="1"/>
  <c r="M69" i="1"/>
  <c r="N69" i="1" s="1"/>
  <c r="S69" i="1"/>
  <c r="T69" i="1" s="1" a="1"/>
  <c r="T69" i="1" s="1"/>
  <c r="F70" i="1"/>
  <c r="M70" i="1"/>
  <c r="N70" i="1"/>
  <c r="S70" i="1"/>
  <c r="T70" i="1" s="1" a="1"/>
  <c r="T70" i="1" s="1"/>
  <c r="F71" i="1"/>
  <c r="M71" i="1"/>
  <c r="N71" i="1"/>
  <c r="S71" i="1"/>
  <c r="F72" i="1"/>
  <c r="M72" i="1"/>
  <c r="S72" i="1"/>
  <c r="F73" i="1"/>
  <c r="M73" i="1"/>
  <c r="N73" i="1" s="1"/>
  <c r="S73" i="1"/>
  <c r="F74" i="1"/>
  <c r="M74" i="1"/>
  <c r="N74" i="1"/>
  <c r="S74" i="1"/>
  <c r="T74" i="1" a="1"/>
  <c r="T74" i="1" s="1"/>
  <c r="U74" i="1" s="1"/>
  <c r="F75" i="1"/>
  <c r="M75" i="1"/>
  <c r="N75" i="1" s="1"/>
  <c r="S75" i="1"/>
  <c r="F76" i="1"/>
  <c r="M76" i="1"/>
  <c r="T76" i="1" s="1" a="1"/>
  <c r="T76" i="1" s="1"/>
  <c r="N76" i="1"/>
  <c r="S76" i="1"/>
  <c r="F77" i="1"/>
  <c r="M77" i="1"/>
  <c r="N77" i="1" s="1"/>
  <c r="S77" i="1"/>
  <c r="T77" i="1" a="1"/>
  <c r="T77" i="1" s="1"/>
  <c r="F78" i="1"/>
  <c r="M78" i="1"/>
  <c r="N78" i="1"/>
  <c r="S78" i="1"/>
  <c r="F79" i="1"/>
  <c r="M79" i="1"/>
  <c r="N79" i="1"/>
  <c r="S79" i="1"/>
  <c r="T79" i="1" s="1" a="1"/>
  <c r="T79" i="1" s="1"/>
  <c r="F80" i="1"/>
  <c r="M80" i="1"/>
  <c r="N80" i="1"/>
  <c r="S80" i="1"/>
  <c r="T80" i="1" a="1"/>
  <c r="T80" i="1" s="1"/>
  <c r="U80" i="1" s="1"/>
  <c r="F81" i="1"/>
  <c r="M81" i="1"/>
  <c r="N81" i="1" s="1"/>
  <c r="S81" i="1"/>
  <c r="F82" i="1"/>
  <c r="M82" i="1"/>
  <c r="N82" i="1" s="1"/>
  <c r="S82" i="1"/>
  <c r="T82" i="1" s="1" a="1"/>
  <c r="T82" i="1" s="1"/>
  <c r="U82" i="1" s="1"/>
  <c r="F83" i="1"/>
  <c r="M83" i="1"/>
  <c r="N83" i="1" s="1"/>
  <c r="S83" i="1"/>
  <c r="T83" i="1" s="1" a="1"/>
  <c r="T83" i="1" s="1"/>
  <c r="W83" i="1" s="1"/>
  <c r="F84" i="1"/>
  <c r="M84" i="1"/>
  <c r="N84" i="1"/>
  <c r="S84" i="1"/>
  <c r="T84" i="1" a="1"/>
  <c r="T84" i="1"/>
  <c r="V84" i="1" s="1"/>
  <c r="U84" i="1"/>
  <c r="F85" i="1"/>
  <c r="M85" i="1"/>
  <c r="N85" i="1" s="1"/>
  <c r="S85" i="1"/>
  <c r="T85" i="1" a="1"/>
  <c r="T85" i="1" s="1"/>
  <c r="F86" i="1"/>
  <c r="M86" i="1"/>
  <c r="N86" i="1"/>
  <c r="S86" i="1"/>
  <c r="T86" i="1" s="1" a="1"/>
  <c r="T86" i="1" s="1"/>
  <c r="F87" i="1"/>
  <c r="M87" i="1"/>
  <c r="N87" i="1" s="1"/>
  <c r="S87" i="1"/>
  <c r="T87" i="1" s="1" a="1"/>
  <c r="T87" i="1" s="1"/>
  <c r="F88" i="1"/>
  <c r="M88" i="1"/>
  <c r="N88" i="1"/>
  <c r="S88" i="1"/>
  <c r="F89" i="1"/>
  <c r="M89" i="1"/>
  <c r="N89" i="1" s="1"/>
  <c r="S89" i="1"/>
  <c r="F90" i="1"/>
  <c r="M90" i="1"/>
  <c r="N90" i="1"/>
  <c r="S90" i="1"/>
  <c r="T90" i="1" a="1"/>
  <c r="T90" i="1" s="1"/>
  <c r="U90" i="1" s="1"/>
  <c r="F91" i="1"/>
  <c r="M91" i="1"/>
  <c r="N91" i="1" s="1"/>
  <c r="S91" i="1"/>
  <c r="F92" i="1"/>
  <c r="M92" i="1"/>
  <c r="T92" i="1" s="1" a="1"/>
  <c r="T92" i="1" s="1"/>
  <c r="N92" i="1"/>
  <c r="S92" i="1"/>
  <c r="F93" i="1"/>
  <c r="M93" i="1"/>
  <c r="N93" i="1" s="1"/>
  <c r="S93" i="1"/>
  <c r="F94" i="1"/>
  <c r="M94" i="1"/>
  <c r="N94" i="1" s="1"/>
  <c r="S94" i="1"/>
  <c r="T94" i="1" s="1" a="1"/>
  <c r="T94" i="1" s="1"/>
  <c r="W94" i="1" s="1"/>
  <c r="F95" i="1"/>
  <c r="M95" i="1"/>
  <c r="N95" i="1"/>
  <c r="S95" i="1"/>
  <c r="T95" i="1" s="1" a="1"/>
  <c r="T95" i="1" s="1"/>
  <c r="V95" i="1" s="1"/>
  <c r="F96" i="1"/>
  <c r="M96" i="1"/>
  <c r="S96" i="1"/>
  <c r="F97" i="1"/>
  <c r="M97" i="1"/>
  <c r="N97" i="1" s="1"/>
  <c r="S97" i="1"/>
  <c r="T97" i="1" s="1" a="1"/>
  <c r="T97" i="1"/>
  <c r="F98" i="1"/>
  <c r="M98" i="1"/>
  <c r="N98" i="1" s="1"/>
  <c r="S98" i="1"/>
  <c r="T98" i="1" s="1" a="1"/>
  <c r="T98" i="1" s="1"/>
  <c r="F99" i="1"/>
  <c r="M99" i="1"/>
  <c r="N99" i="1" s="1"/>
  <c r="S99" i="1"/>
  <c r="F100" i="1"/>
  <c r="M100" i="1"/>
  <c r="N100" i="1" s="1"/>
  <c r="S100" i="1"/>
  <c r="T100" i="1" a="1"/>
  <c r="T100" i="1"/>
  <c r="V100" i="1" s="1"/>
  <c r="F101" i="1"/>
  <c r="M101" i="1"/>
  <c r="N101" i="1" s="1"/>
  <c r="S101" i="1"/>
  <c r="F102" i="1"/>
  <c r="M102" i="1"/>
  <c r="T102" i="1" s="1" a="1"/>
  <c r="T102" i="1" s="1"/>
  <c r="N102" i="1"/>
  <c r="S102" i="1"/>
  <c r="F103" i="1"/>
  <c r="M103" i="1"/>
  <c r="N103" i="1" s="1"/>
  <c r="S103" i="1"/>
  <c r="T103" i="1" s="1" a="1"/>
  <c r="T103" i="1"/>
  <c r="V103" i="1"/>
  <c r="F104" i="1"/>
  <c r="M104" i="1"/>
  <c r="N104" i="1" s="1"/>
  <c r="S104" i="1"/>
  <c r="T104" i="1" a="1"/>
  <c r="T104" i="1" s="1"/>
  <c r="V104" i="1" s="1"/>
  <c r="F105" i="1"/>
  <c r="M105" i="1"/>
  <c r="N105" i="1" s="1"/>
  <c r="S105" i="1"/>
  <c r="T105" i="1" s="1" a="1"/>
  <c r="T105" i="1" s="1"/>
  <c r="F106" i="1"/>
  <c r="M106" i="1"/>
  <c r="N106" i="1"/>
  <c r="S106" i="1"/>
  <c r="T106" i="1" a="1"/>
  <c r="T106" i="1" s="1"/>
  <c r="U106" i="1" s="1"/>
  <c r="F107" i="1"/>
  <c r="M107" i="1"/>
  <c r="N107" i="1" s="1"/>
  <c r="S107" i="1"/>
  <c r="T107" i="1" s="1" a="1"/>
  <c r="T107" i="1" s="1"/>
  <c r="F108" i="1"/>
  <c r="M108" i="1"/>
  <c r="N108" i="1" s="1"/>
  <c r="S108" i="1"/>
  <c r="T108" i="1" s="1" a="1"/>
  <c r="T108" i="1" s="1"/>
  <c r="F109" i="1"/>
  <c r="M109" i="1"/>
  <c r="N109" i="1" s="1"/>
  <c r="S109" i="1"/>
  <c r="F110" i="1"/>
  <c r="M110" i="1"/>
  <c r="N110" i="1" s="1"/>
  <c r="S110" i="1"/>
  <c r="T110" i="1" s="1" a="1"/>
  <c r="T110" i="1" s="1"/>
  <c r="F111" i="1"/>
  <c r="M111" i="1"/>
  <c r="N111" i="1" s="1"/>
  <c r="S111" i="1"/>
  <c r="F112" i="1"/>
  <c r="M112" i="1"/>
  <c r="S112" i="1"/>
  <c r="F113" i="1"/>
  <c r="M113" i="1"/>
  <c r="N113" i="1" s="1"/>
  <c r="S113" i="1"/>
  <c r="F114" i="1"/>
  <c r="M114" i="1"/>
  <c r="T114" i="1" s="1" a="1"/>
  <c r="T114" i="1" s="1"/>
  <c r="N114" i="1"/>
  <c r="S114" i="1"/>
  <c r="F115" i="1"/>
  <c r="M115" i="1"/>
  <c r="N115" i="1" s="1"/>
  <c r="S115" i="1"/>
  <c r="F116" i="1"/>
  <c r="M116" i="1"/>
  <c r="T116" i="1" s="1" a="1"/>
  <c r="T116" i="1" s="1"/>
  <c r="N116" i="1"/>
  <c r="S116" i="1"/>
  <c r="F117" i="1"/>
  <c r="M117" i="1"/>
  <c r="N117" i="1" s="1"/>
  <c r="S117" i="1"/>
  <c r="T117" i="1" a="1"/>
  <c r="T117" i="1" s="1"/>
  <c r="F118" i="1"/>
  <c r="M118" i="1"/>
  <c r="N118" i="1" s="1"/>
  <c r="S118" i="1"/>
  <c r="T118" i="1" s="1" a="1"/>
  <c r="T118" i="1" s="1"/>
  <c r="F119" i="1"/>
  <c r="M119" i="1"/>
  <c r="N119" i="1" s="1"/>
  <c r="S119" i="1"/>
  <c r="F120" i="1"/>
  <c r="M120" i="1"/>
  <c r="T120" i="1" s="1" a="1"/>
  <c r="T120" i="1" s="1"/>
  <c r="S120" i="1"/>
  <c r="F121" i="1"/>
  <c r="M121" i="1"/>
  <c r="N121" i="1" s="1"/>
  <c r="S121" i="1"/>
  <c r="F122" i="1"/>
  <c r="M122" i="1"/>
  <c r="N122" i="1"/>
  <c r="S122" i="1"/>
  <c r="T122" i="1" a="1"/>
  <c r="T122" i="1" s="1"/>
  <c r="W122" i="1" s="1"/>
  <c r="U122" i="1"/>
  <c r="V122" i="1"/>
  <c r="F123" i="1"/>
  <c r="M123" i="1"/>
  <c r="N123" i="1" s="1"/>
  <c r="S123" i="1"/>
  <c r="F124" i="1"/>
  <c r="M124" i="1"/>
  <c r="N124" i="1"/>
  <c r="S124" i="1"/>
  <c r="T124" i="1" s="1" a="1"/>
  <c r="T124" i="1" s="1"/>
  <c r="V124" i="1" s="1"/>
  <c r="F125" i="1"/>
  <c r="M125" i="1"/>
  <c r="N125" i="1" s="1"/>
  <c r="S125" i="1"/>
  <c r="F126" i="1"/>
  <c r="M126" i="1"/>
  <c r="T126" i="1" s="1" a="1"/>
  <c r="T126" i="1" s="1"/>
  <c r="V126" i="1" s="1"/>
  <c r="N126" i="1"/>
  <c r="S126" i="1"/>
  <c r="F127" i="1"/>
  <c r="M127" i="1"/>
  <c r="N127" i="1" s="1"/>
  <c r="S127" i="1"/>
  <c r="F128" i="1"/>
  <c r="M128" i="1"/>
  <c r="N128" i="1" s="1"/>
  <c r="S128" i="1"/>
  <c r="T128" i="1" s="1" a="1"/>
  <c r="T128" i="1" s="1"/>
  <c r="F129" i="1"/>
  <c r="M129" i="1"/>
  <c r="N129" i="1" s="1"/>
  <c r="S129" i="1"/>
  <c r="T129" i="1" s="1" a="1"/>
  <c r="T129" i="1"/>
  <c r="U129" i="1" s="1"/>
  <c r="F130" i="1"/>
  <c r="M130" i="1"/>
  <c r="N130" i="1" s="1"/>
  <c r="S130" i="1"/>
  <c r="T130" i="1" s="1" a="1"/>
  <c r="T130" i="1" s="1"/>
  <c r="F131" i="1"/>
  <c r="M131" i="1"/>
  <c r="N131" i="1" s="1"/>
  <c r="S131" i="1"/>
  <c r="T131" i="1" s="1" a="1"/>
  <c r="T131" i="1" s="1"/>
  <c r="F132" i="1"/>
  <c r="M132" i="1"/>
  <c r="N132" i="1" s="1"/>
  <c r="S132" i="1"/>
  <c r="T132" i="1" a="1"/>
  <c r="T132" i="1" s="1"/>
  <c r="F133" i="1"/>
  <c r="M133" i="1"/>
  <c r="N133" i="1" s="1"/>
  <c r="S133" i="1"/>
  <c r="T133" i="1" s="1" a="1"/>
  <c r="T133" i="1" s="1"/>
  <c r="F134" i="1"/>
  <c r="M134" i="1"/>
  <c r="N134" i="1" s="1"/>
  <c r="S134" i="1"/>
  <c r="T134" i="1" a="1"/>
  <c r="T134" i="1" s="1"/>
  <c r="F135" i="1"/>
  <c r="M135" i="1"/>
  <c r="N135" i="1"/>
  <c r="S135" i="1"/>
  <c r="F136" i="1"/>
  <c r="M136" i="1"/>
  <c r="N136" i="1" s="1"/>
  <c r="S136" i="1"/>
  <c r="T136" i="1" a="1"/>
  <c r="T136" i="1" s="1"/>
  <c r="V136" i="1" s="1"/>
  <c r="F137" i="1"/>
  <c r="M137" i="1"/>
  <c r="N137" i="1" s="1"/>
  <c r="S137" i="1"/>
  <c r="T137" i="1" s="1" a="1"/>
  <c r="T137" i="1" s="1"/>
  <c r="F138" i="1"/>
  <c r="M138" i="1"/>
  <c r="N138" i="1" s="1"/>
  <c r="S138" i="1"/>
  <c r="T138" i="1" a="1"/>
  <c r="T138" i="1" s="1"/>
  <c r="U138" i="1" s="1"/>
  <c r="W138" i="1"/>
  <c r="F139" i="1"/>
  <c r="M139" i="1"/>
  <c r="N139" i="1" s="1"/>
  <c r="S139" i="1"/>
  <c r="F140" i="1"/>
  <c r="M140" i="1"/>
  <c r="N140" i="1"/>
  <c r="S140" i="1"/>
  <c r="T140" i="1" a="1"/>
  <c r="T140" i="1" s="1"/>
  <c r="F141" i="1"/>
  <c r="M141" i="1"/>
  <c r="N141" i="1" s="1"/>
  <c r="S141" i="1"/>
  <c r="F142" i="1"/>
  <c r="M142" i="1"/>
  <c r="N142" i="1"/>
  <c r="S142" i="1"/>
  <c r="T142" i="1" s="1" a="1"/>
  <c r="T142" i="1" s="1"/>
  <c r="F143" i="1"/>
  <c r="M143" i="1"/>
  <c r="N143" i="1" s="1"/>
  <c r="S143" i="1"/>
  <c r="T143" i="1" s="1" a="1"/>
  <c r="T143" i="1" s="1"/>
  <c r="W143" i="1" s="1"/>
  <c r="F144" i="1"/>
  <c r="M144" i="1"/>
  <c r="N144" i="1" s="1"/>
  <c r="S144" i="1"/>
  <c r="T144" i="1" a="1"/>
  <c r="T144" i="1" s="1"/>
  <c r="V144" i="1"/>
  <c r="F145" i="1"/>
  <c r="M145" i="1"/>
  <c r="N145" i="1" s="1"/>
  <c r="S145" i="1"/>
  <c r="T145" i="1" s="1" a="1"/>
  <c r="T145" i="1" s="1"/>
  <c r="U145" i="1" s="1"/>
  <c r="F146" i="1"/>
  <c r="M146" i="1"/>
  <c r="T146" i="1" s="1" a="1"/>
  <c r="T146" i="1" s="1"/>
  <c r="N146" i="1"/>
  <c r="S146" i="1"/>
  <c r="F147" i="1"/>
  <c r="M147" i="1"/>
  <c r="N147" i="1" s="1"/>
  <c r="S147" i="1"/>
  <c r="T147" i="1" a="1"/>
  <c r="T147" i="1" s="1"/>
  <c r="F148" i="1"/>
  <c r="M148" i="1"/>
  <c r="N148" i="1"/>
  <c r="S148" i="1"/>
  <c r="F149" i="1"/>
  <c r="M149" i="1"/>
  <c r="N149" i="1"/>
  <c r="S149" i="1"/>
  <c r="T149" i="1" a="1"/>
  <c r="T149" i="1" s="1"/>
  <c r="F150" i="1"/>
  <c r="M150" i="1"/>
  <c r="N150" i="1" s="1"/>
  <c r="S150" i="1"/>
  <c r="F151" i="1"/>
  <c r="M151" i="1"/>
  <c r="N151" i="1"/>
  <c r="S151" i="1"/>
  <c r="T151" i="1" a="1"/>
  <c r="T151" i="1" s="1"/>
  <c r="F152" i="1"/>
  <c r="M152" i="1"/>
  <c r="N152" i="1" s="1"/>
  <c r="S152" i="1"/>
  <c r="T152" i="1" a="1"/>
  <c r="T152" i="1" s="1"/>
  <c r="V152" i="1"/>
  <c r="F153" i="1"/>
  <c r="M153" i="1"/>
  <c r="N153" i="1"/>
  <c r="S153" i="1"/>
  <c r="F154" i="1"/>
  <c r="M154" i="1"/>
  <c r="N154" i="1"/>
  <c r="S154" i="1"/>
  <c r="T154" i="1" s="1" a="1"/>
  <c r="T154" i="1" s="1"/>
  <c r="F155" i="1"/>
  <c r="M155" i="1"/>
  <c r="N155" i="1" s="1"/>
  <c r="S155" i="1"/>
  <c r="T155" i="1" a="1"/>
  <c r="T155" i="1" s="1"/>
  <c r="F156" i="1"/>
  <c r="M156" i="1"/>
  <c r="N156" i="1" s="1"/>
  <c r="S156" i="1"/>
  <c r="F157" i="1"/>
  <c r="M157" i="1"/>
  <c r="N157" i="1" s="1"/>
  <c r="S157" i="1"/>
  <c r="T157" i="1" a="1"/>
  <c r="T157" i="1" s="1"/>
  <c r="V157" i="1" s="1"/>
  <c r="F158" i="1"/>
  <c r="M158" i="1"/>
  <c r="N158" i="1" s="1"/>
  <c r="S158" i="1"/>
  <c r="T158" i="1" s="1" a="1"/>
  <c r="T158" i="1" s="1"/>
  <c r="U158" i="1" s="1"/>
  <c r="F159" i="1"/>
  <c r="M159" i="1"/>
  <c r="N159" i="1"/>
  <c r="S159" i="1"/>
  <c r="T159" i="1" a="1"/>
  <c r="T159" i="1" s="1"/>
  <c r="W159" i="1" s="1"/>
  <c r="F160" i="1"/>
  <c r="M160" i="1"/>
  <c r="N160" i="1" s="1"/>
  <c r="S160" i="1"/>
  <c r="T160" i="1" a="1"/>
  <c r="T160" i="1" s="1"/>
  <c r="V160" i="1" s="1"/>
  <c r="F161" i="1"/>
  <c r="M161" i="1"/>
  <c r="N161" i="1" s="1"/>
  <c r="S161" i="1"/>
  <c r="F162" i="1"/>
  <c r="M162" i="1"/>
  <c r="N162" i="1" s="1"/>
  <c r="S162" i="1"/>
  <c r="T162" i="1" a="1"/>
  <c r="T162" i="1"/>
  <c r="F163" i="1"/>
  <c r="M163" i="1"/>
  <c r="N163" i="1" s="1"/>
  <c r="S163" i="1"/>
  <c r="T163" i="1" a="1"/>
  <c r="T163" i="1" s="1"/>
  <c r="F164" i="1"/>
  <c r="M164" i="1"/>
  <c r="N164" i="1"/>
  <c r="S164" i="1"/>
  <c r="T164" i="1" s="1" a="1"/>
  <c r="T164" i="1" s="1"/>
  <c r="W164" i="1" s="1"/>
  <c r="F165" i="1"/>
  <c r="M165" i="1"/>
  <c r="N165" i="1"/>
  <c r="S165" i="1"/>
  <c r="T165" i="1" a="1"/>
  <c r="T165" i="1" s="1"/>
  <c r="V165" i="1" s="1"/>
  <c r="F166" i="1"/>
  <c r="M166" i="1"/>
  <c r="N166" i="1" s="1"/>
  <c r="S166" i="1"/>
  <c r="F167" i="1"/>
  <c r="M167" i="1"/>
  <c r="N167" i="1"/>
  <c r="S167" i="1"/>
  <c r="T167" i="1" a="1"/>
  <c r="T167" i="1"/>
  <c r="F168" i="1"/>
  <c r="M168" i="1"/>
  <c r="N168" i="1" s="1"/>
  <c r="S168" i="1"/>
  <c r="T168" i="1" s="1" a="1"/>
  <c r="T168" i="1" s="1"/>
  <c r="V168" i="1" s="1"/>
  <c r="F169" i="1"/>
  <c r="M169" i="1"/>
  <c r="N169" i="1"/>
  <c r="S169" i="1"/>
  <c r="T169" i="1" s="1" a="1"/>
  <c r="T169" i="1" s="1"/>
  <c r="U169" i="1"/>
  <c r="F170" i="1"/>
  <c r="M170" i="1"/>
  <c r="N170" i="1" s="1"/>
  <c r="S170" i="1"/>
  <c r="T170" i="1" s="1" a="1"/>
  <c r="T170" i="1" s="1"/>
  <c r="F171" i="1"/>
  <c r="M171" i="1"/>
  <c r="N171" i="1" s="1"/>
  <c r="S171" i="1"/>
  <c r="F172" i="1"/>
  <c r="M172" i="1"/>
  <c r="N172" i="1" s="1"/>
  <c r="S172" i="1"/>
  <c r="T172" i="1" s="1" a="1"/>
  <c r="T172" i="1" s="1"/>
  <c r="W172" i="1" s="1"/>
  <c r="F173" i="1"/>
  <c r="M173" i="1"/>
  <c r="N173" i="1" s="1"/>
  <c r="S173" i="1"/>
  <c r="T173" i="1" s="1" a="1"/>
  <c r="T173" i="1" s="1"/>
  <c r="V173" i="1" s="1"/>
  <c r="F174" i="1"/>
  <c r="M174" i="1"/>
  <c r="N174" i="1" s="1"/>
  <c r="S174" i="1"/>
  <c r="T174" i="1" s="1" a="1"/>
  <c r="T174" i="1" s="1"/>
  <c r="U174" i="1" s="1"/>
  <c r="F175" i="1"/>
  <c r="M175" i="1"/>
  <c r="N175" i="1"/>
  <c r="S175" i="1"/>
  <c r="T175" i="1" a="1"/>
  <c r="T175" i="1" s="1"/>
  <c r="W175" i="1" s="1"/>
  <c r="F176" i="1"/>
  <c r="M176" i="1"/>
  <c r="N176" i="1" s="1"/>
  <c r="S176" i="1"/>
  <c r="F177" i="1"/>
  <c r="M177" i="1"/>
  <c r="N177" i="1"/>
  <c r="S177" i="1"/>
  <c r="T177" i="1" s="1" a="1"/>
  <c r="T177" i="1" s="1"/>
  <c r="U177" i="1"/>
  <c r="F178" i="1"/>
  <c r="M178" i="1"/>
  <c r="N178" i="1" s="1"/>
  <c r="S178" i="1"/>
  <c r="T178" i="1" s="1" a="1"/>
  <c r="T178" i="1" s="1"/>
  <c r="F179" i="1"/>
  <c r="M179" i="1"/>
  <c r="N179" i="1" s="1"/>
  <c r="S179" i="1"/>
  <c r="F180" i="1"/>
  <c r="M180" i="1"/>
  <c r="N180" i="1"/>
  <c r="S180" i="1"/>
  <c r="T180" i="1" s="1" a="1"/>
  <c r="T180" i="1" s="1"/>
  <c r="W180" i="1" s="1"/>
  <c r="F181" i="1"/>
  <c r="M181" i="1"/>
  <c r="T181" i="1" s="1" a="1"/>
  <c r="T181" i="1" s="1"/>
  <c r="N181" i="1"/>
  <c r="S181" i="1"/>
  <c r="F182" i="1"/>
  <c r="M182" i="1"/>
  <c r="N182" i="1" s="1"/>
  <c r="S182" i="1"/>
  <c r="F183" i="1"/>
  <c r="M183" i="1"/>
  <c r="N183" i="1"/>
  <c r="S183" i="1"/>
  <c r="T183" i="1" s="1" a="1"/>
  <c r="T183" i="1" s="1"/>
  <c r="W183" i="1" s="1"/>
  <c r="F184" i="1"/>
  <c r="M184" i="1"/>
  <c r="N184" i="1" s="1"/>
  <c r="S184" i="1"/>
  <c r="T184" i="1" a="1"/>
  <c r="T184" i="1" s="1"/>
  <c r="F185" i="1"/>
  <c r="M185" i="1"/>
  <c r="N185" i="1" s="1"/>
  <c r="S185" i="1"/>
  <c r="F186" i="1"/>
  <c r="M186" i="1"/>
  <c r="N186" i="1" s="1"/>
  <c r="S186" i="1"/>
  <c r="T186" i="1" a="1"/>
  <c r="T186" i="1" s="1"/>
  <c r="F187" i="1"/>
  <c r="M187" i="1"/>
  <c r="N187" i="1" s="1"/>
  <c r="S187" i="1"/>
  <c r="T187" i="1" s="1" a="1"/>
  <c r="T187" i="1" s="1"/>
  <c r="F188" i="1"/>
  <c r="M188" i="1"/>
  <c r="N188" i="1"/>
  <c r="S188" i="1"/>
  <c r="T188" i="1" s="1" a="1"/>
  <c r="T188" i="1" s="1"/>
  <c r="W188" i="1"/>
  <c r="F189" i="1"/>
  <c r="M189" i="1"/>
  <c r="N189" i="1" s="1"/>
  <c r="S189" i="1"/>
  <c r="F190" i="1"/>
  <c r="M190" i="1"/>
  <c r="N190" i="1" s="1"/>
  <c r="S190" i="1"/>
  <c r="T190" i="1" s="1" a="1"/>
  <c r="T190" i="1" s="1"/>
  <c r="V190" i="1" s="1"/>
  <c r="F191" i="1"/>
  <c r="M191" i="1"/>
  <c r="N191" i="1"/>
  <c r="S191" i="1"/>
  <c r="T191" i="1" a="1"/>
  <c r="T191" i="1" s="1"/>
  <c r="U191" i="1" s="1"/>
  <c r="F192" i="1"/>
  <c r="M192" i="1"/>
  <c r="N192" i="1" s="1"/>
  <c r="S192" i="1"/>
  <c r="T192" i="1" s="1" a="1"/>
  <c r="T192" i="1" s="1"/>
  <c r="F193" i="1"/>
  <c r="M193" i="1"/>
  <c r="N193" i="1" s="1"/>
  <c r="S193" i="1"/>
  <c r="T193" i="1" s="1" a="1"/>
  <c r="T193" i="1" s="1"/>
  <c r="F194" i="1"/>
  <c r="M194" i="1"/>
  <c r="N194" i="1" s="1"/>
  <c r="S194" i="1"/>
  <c r="T194" i="1" s="1" a="1"/>
  <c r="T194" i="1" s="1"/>
  <c r="F195" i="1"/>
  <c r="M195" i="1"/>
  <c r="N195" i="1" s="1"/>
  <c r="S195" i="1"/>
  <c r="F196" i="1"/>
  <c r="M196" i="1"/>
  <c r="N196" i="1" s="1"/>
  <c r="S196" i="1"/>
  <c r="F197" i="1"/>
  <c r="M197" i="1"/>
  <c r="N197" i="1" s="1"/>
  <c r="S197" i="1"/>
  <c r="F198" i="1"/>
  <c r="M198" i="1"/>
  <c r="N198" i="1" s="1"/>
  <c r="S198" i="1"/>
  <c r="F199" i="1"/>
  <c r="M199" i="1"/>
  <c r="N199" i="1" s="1"/>
  <c r="S199" i="1"/>
  <c r="T199" i="1" a="1"/>
  <c r="T199" i="1"/>
  <c r="U199" i="1" s="1"/>
  <c r="F200" i="1"/>
  <c r="M200" i="1"/>
  <c r="N200" i="1" s="1"/>
  <c r="S200" i="1"/>
  <c r="T200" i="1" s="1" a="1"/>
  <c r="T200" i="1" s="1"/>
  <c r="W200" i="1" s="1"/>
  <c r="F201" i="1"/>
  <c r="M201" i="1"/>
  <c r="N201" i="1"/>
  <c r="S201" i="1"/>
  <c r="F202" i="1"/>
  <c r="M202" i="1"/>
  <c r="N202" i="1"/>
  <c r="S202" i="1"/>
  <c r="T202" i="1" a="1"/>
  <c r="T202" i="1" s="1"/>
  <c r="F203" i="1"/>
  <c r="M203" i="1"/>
  <c r="N203" i="1" s="1"/>
  <c r="S203" i="1"/>
  <c r="F204" i="1"/>
  <c r="M204" i="1"/>
  <c r="N204" i="1"/>
  <c r="S204" i="1"/>
  <c r="T204" i="1" s="1" a="1"/>
  <c r="T204" i="1"/>
  <c r="U204" i="1" s="1"/>
  <c r="V204" i="1"/>
  <c r="F205" i="1"/>
  <c r="M205" i="1"/>
  <c r="N205" i="1" s="1"/>
  <c r="S205" i="1"/>
  <c r="F206" i="1"/>
  <c r="M206" i="1"/>
  <c r="N206" i="1" s="1"/>
  <c r="S206" i="1"/>
  <c r="F207" i="1"/>
  <c r="M207" i="1"/>
  <c r="T207" i="1" s="1" a="1"/>
  <c r="T207" i="1" s="1"/>
  <c r="N207" i="1"/>
  <c r="S207" i="1"/>
  <c r="F208" i="1"/>
  <c r="M208" i="1"/>
  <c r="N208" i="1" s="1"/>
  <c r="S208" i="1"/>
  <c r="F209" i="1"/>
  <c r="M209" i="1"/>
  <c r="N209" i="1"/>
  <c r="S209" i="1"/>
  <c r="F210" i="1"/>
  <c r="M210" i="1"/>
  <c r="N210" i="1" s="1"/>
  <c r="S210" i="1"/>
  <c r="T210" i="1" s="1" a="1"/>
  <c r="T210" i="1" s="1"/>
  <c r="F211" i="1"/>
  <c r="M211" i="1"/>
  <c r="N211" i="1" s="1"/>
  <c r="S211" i="1"/>
  <c r="T211" i="1" s="1" a="1"/>
  <c r="T211" i="1" s="1"/>
  <c r="F212" i="1"/>
  <c r="M212" i="1"/>
  <c r="N212" i="1" s="1"/>
  <c r="S212" i="1"/>
  <c r="T212" i="1" s="1" a="1"/>
  <c r="T212" i="1" s="1"/>
  <c r="U212" i="1" s="1"/>
  <c r="F213" i="1"/>
  <c r="M213" i="1"/>
  <c r="N213" i="1" s="1"/>
  <c r="S213" i="1"/>
  <c r="F214" i="1"/>
  <c r="M214" i="1"/>
  <c r="N214" i="1" s="1"/>
  <c r="S214" i="1"/>
  <c r="F215" i="1"/>
  <c r="M215" i="1"/>
  <c r="N215" i="1"/>
  <c r="S215" i="1"/>
  <c r="T215" i="1" a="1"/>
  <c r="T215" i="1" s="1"/>
  <c r="F216" i="1"/>
  <c r="M216" i="1"/>
  <c r="N216" i="1" s="1"/>
  <c r="S216" i="1"/>
  <c r="T216" i="1" a="1"/>
  <c r="T216" i="1" s="1"/>
  <c r="W216" i="1" s="1"/>
  <c r="F217" i="1"/>
  <c r="M217" i="1"/>
  <c r="N217" i="1"/>
  <c r="S217" i="1"/>
  <c r="T217" i="1" s="1" a="1"/>
  <c r="T217" i="1" s="1"/>
  <c r="F218" i="1"/>
  <c r="M218" i="1"/>
  <c r="N218" i="1" s="1"/>
  <c r="S218" i="1"/>
  <c r="T218" i="1" a="1"/>
  <c r="T218" i="1"/>
  <c r="V218" i="1"/>
  <c r="F219" i="1"/>
  <c r="M219" i="1"/>
  <c r="N219" i="1" s="1"/>
  <c r="S219" i="1"/>
  <c r="F220" i="1"/>
  <c r="M220" i="1"/>
  <c r="N220" i="1"/>
  <c r="S220" i="1"/>
  <c r="T220" i="1" s="1" a="1"/>
  <c r="T220" i="1"/>
  <c r="U220" i="1" s="1"/>
  <c r="F221" i="1"/>
  <c r="M221" i="1"/>
  <c r="N221" i="1"/>
  <c r="S221" i="1"/>
  <c r="F222" i="1"/>
  <c r="M222" i="1"/>
  <c r="N222" i="1" s="1"/>
  <c r="S222" i="1"/>
  <c r="T222" i="1" s="1" a="1"/>
  <c r="T222" i="1" s="1"/>
  <c r="V222" i="1" s="1"/>
  <c r="F223" i="1"/>
  <c r="M223" i="1"/>
  <c r="N223" i="1"/>
  <c r="S223" i="1"/>
  <c r="T223" i="1" a="1"/>
  <c r="T223" i="1"/>
  <c r="U223" i="1" s="1"/>
  <c r="F224" i="1"/>
  <c r="M224" i="1"/>
  <c r="N224" i="1" s="1"/>
  <c r="S224" i="1"/>
  <c r="T224" i="1" s="1" a="1"/>
  <c r="T224" i="1" s="1"/>
  <c r="F225" i="1"/>
  <c r="M225" i="1"/>
  <c r="T225" i="1" s="1" a="1"/>
  <c r="T225" i="1" s="1"/>
  <c r="N225" i="1"/>
  <c r="S225" i="1"/>
  <c r="F226" i="1"/>
  <c r="M226" i="1"/>
  <c r="N226" i="1" s="1"/>
  <c r="S226" i="1"/>
  <c r="T226" i="1" a="1"/>
  <c r="T226" i="1" s="1"/>
  <c r="V226" i="1" s="1"/>
  <c r="F227" i="1"/>
  <c r="M227" i="1"/>
  <c r="N227" i="1" s="1"/>
  <c r="S227" i="1"/>
  <c r="T227" i="1" a="1"/>
  <c r="T227" i="1" s="1"/>
  <c r="V227" i="1" s="1"/>
  <c r="W227" i="1"/>
  <c r="F228" i="1"/>
  <c r="M228" i="1"/>
  <c r="N228" i="1" s="1"/>
  <c r="S228" i="1"/>
  <c r="F229" i="1"/>
  <c r="M229" i="1"/>
  <c r="N229" i="1" s="1"/>
  <c r="S229" i="1"/>
  <c r="F230" i="1"/>
  <c r="M230" i="1"/>
  <c r="N230" i="1" s="1"/>
  <c r="S230" i="1"/>
  <c r="F231" i="1"/>
  <c r="M231" i="1"/>
  <c r="N231" i="1"/>
  <c r="S231" i="1"/>
  <c r="T231" i="1" a="1"/>
  <c r="T231" i="1"/>
  <c r="U231" i="1" s="1"/>
  <c r="V231" i="1"/>
  <c r="F232" i="1"/>
  <c r="M232" i="1"/>
  <c r="N232" i="1" s="1"/>
  <c r="S232" i="1"/>
  <c r="T232" i="1" s="1" a="1"/>
  <c r="T232" i="1" s="1"/>
  <c r="T7" i="1" l="1" a="1"/>
  <c r="T7" i="1" s="1"/>
  <c r="V7" i="1" s="1"/>
  <c r="U98" i="1"/>
  <c r="V98" i="1"/>
  <c r="W98" i="1"/>
  <c r="V53" i="1"/>
  <c r="U53" i="1"/>
  <c r="W53" i="1"/>
  <c r="V29" i="1"/>
  <c r="U29" i="1"/>
  <c r="W29" i="1"/>
  <c r="W192" i="1"/>
  <c r="V192" i="1"/>
  <c r="V118" i="1"/>
  <c r="U118" i="1"/>
  <c r="W118" i="1"/>
  <c r="V116" i="1"/>
  <c r="U116" i="1"/>
  <c r="V217" i="1"/>
  <c r="U217" i="1"/>
  <c r="W224" i="1"/>
  <c r="U224" i="1"/>
  <c r="U151" i="1"/>
  <c r="W151" i="1"/>
  <c r="V128" i="1"/>
  <c r="U128" i="1"/>
  <c r="V225" i="1"/>
  <c r="U225" i="1"/>
  <c r="V130" i="1"/>
  <c r="U130" i="1"/>
  <c r="W130" i="1"/>
  <c r="V92" i="1"/>
  <c r="U92" i="1"/>
  <c r="W92" i="1"/>
  <c r="U65" i="1"/>
  <c r="V65" i="1"/>
  <c r="T61" i="1" a="1"/>
  <c r="T61" i="1" s="1"/>
  <c r="U35" i="1"/>
  <c r="T127" i="1" a="1"/>
  <c r="T127" i="1" s="1"/>
  <c r="T88" i="1" a="1"/>
  <c r="T88" i="1" s="1"/>
  <c r="W88" i="1" s="1"/>
  <c r="T208" i="1" a="1"/>
  <c r="T208" i="1" s="1"/>
  <c r="T206" i="1" a="1"/>
  <c r="T206" i="1" s="1"/>
  <c r="U206" i="1" s="1"/>
  <c r="T125" i="1" a="1"/>
  <c r="T125" i="1" s="1"/>
  <c r="N120" i="1"/>
  <c r="T113" i="1" a="1"/>
  <c r="T113" i="1" s="1"/>
  <c r="W106" i="1"/>
  <c r="T75" i="1" a="1"/>
  <c r="T75" i="1" s="1"/>
  <c r="T71" i="1" a="1"/>
  <c r="T71" i="1" s="1"/>
  <c r="T64" i="1" a="1"/>
  <c r="T64" i="1" s="1"/>
  <c r="T46" i="1" a="1"/>
  <c r="T46" i="1" s="1"/>
  <c r="T42" i="1" a="1"/>
  <c r="T42" i="1" s="1"/>
  <c r="V42" i="1" s="1"/>
  <c r="T22" i="1" a="1"/>
  <c r="T22" i="1" s="1"/>
  <c r="V22" i="1" s="1"/>
  <c r="T228" i="1" a="1"/>
  <c r="T228" i="1" s="1"/>
  <c r="T221" i="1" a="1"/>
  <c r="T221" i="1" s="1"/>
  <c r="T219" i="1" a="1"/>
  <c r="T219" i="1" s="1"/>
  <c r="V219" i="1" s="1"/>
  <c r="T153" i="1" a="1"/>
  <c r="T153" i="1" s="1"/>
  <c r="U153" i="1" s="1"/>
  <c r="T148" i="1" a="1"/>
  <c r="T148" i="1" s="1"/>
  <c r="T139" i="1" a="1"/>
  <c r="T139" i="1" s="1"/>
  <c r="W139" i="1" s="1"/>
  <c r="T123" i="1" a="1"/>
  <c r="T123" i="1" s="1"/>
  <c r="W123" i="1" s="1"/>
  <c r="T89" i="1" a="1"/>
  <c r="T89" i="1" s="1"/>
  <c r="T78" i="1" a="1"/>
  <c r="T78" i="1" s="1"/>
  <c r="T73" i="1" a="1"/>
  <c r="T73" i="1" s="1"/>
  <c r="W73" i="1" s="1"/>
  <c r="T62" i="1" a="1"/>
  <c r="T62" i="1" s="1"/>
  <c r="T51" i="1" a="1"/>
  <c r="T51" i="1" s="1"/>
  <c r="T36" i="1" a="1"/>
  <c r="T36" i="1" s="1"/>
  <c r="T27" i="1" a="1"/>
  <c r="T27" i="1" s="1"/>
  <c r="W27" i="1" s="1"/>
  <c r="T10" i="1" a="1"/>
  <c r="T10" i="1" s="1"/>
  <c r="V10" i="1" s="1"/>
  <c r="T196" i="1" a="1"/>
  <c r="T196" i="1" s="1"/>
  <c r="W196" i="1" s="1"/>
  <c r="T189" i="1" a="1"/>
  <c r="T189" i="1" s="1"/>
  <c r="T185" i="1" a="1"/>
  <c r="T185" i="1" s="1"/>
  <c r="U185" i="1" s="1"/>
  <c r="T176" i="1" a="1"/>
  <c r="T176" i="1" s="1"/>
  <c r="V176" i="1" s="1"/>
  <c r="T171" i="1" a="1"/>
  <c r="T171" i="1" s="1"/>
  <c r="W171" i="1" s="1"/>
  <c r="T161" i="1" a="1"/>
  <c r="T161" i="1" s="1"/>
  <c r="T156" i="1" a="1"/>
  <c r="T156" i="1" s="1"/>
  <c r="W156" i="1" s="1"/>
  <c r="W100" i="1"/>
  <c r="W90" i="1"/>
  <c r="W74" i="1"/>
  <c r="T21" i="1" a="1"/>
  <c r="T21" i="1" s="1"/>
  <c r="V21" i="1" s="1"/>
  <c r="T8" i="1" a="1"/>
  <c r="T8" i="1" s="1"/>
  <c r="U8" i="1" s="1"/>
  <c r="W231" i="1"/>
  <c r="W220" i="1"/>
  <c r="T209" i="1" a="1"/>
  <c r="T209" i="1" s="1"/>
  <c r="V209" i="1" s="1"/>
  <c r="T203" i="1" a="1"/>
  <c r="T203" i="1" s="1"/>
  <c r="V203" i="1" s="1"/>
  <c r="T201" i="1" a="1"/>
  <c r="T201" i="1" s="1"/>
  <c r="V201" i="1" s="1"/>
  <c r="V199" i="1"/>
  <c r="T198" i="1" a="1"/>
  <c r="T198" i="1" s="1"/>
  <c r="U100" i="1"/>
  <c r="V90" i="1"/>
  <c r="U83" i="1"/>
  <c r="V74" i="1"/>
  <c r="W59" i="1"/>
  <c r="T54" i="1" a="1"/>
  <c r="T54" i="1" s="1"/>
  <c r="V54" i="1" s="1"/>
  <c r="W45" i="1"/>
  <c r="T43" i="1" a="1"/>
  <c r="T43" i="1" s="1"/>
  <c r="U43" i="1" s="1"/>
  <c r="T32" i="1" a="1"/>
  <c r="T32" i="1" s="1"/>
  <c r="U19" i="1"/>
  <c r="V211" i="1"/>
  <c r="W211" i="1"/>
  <c r="U211" i="1"/>
  <c r="U186" i="1"/>
  <c r="V186" i="1"/>
  <c r="W186" i="1"/>
  <c r="U202" i="1"/>
  <c r="W202" i="1"/>
  <c r="V202" i="1"/>
  <c r="V193" i="1"/>
  <c r="U193" i="1"/>
  <c r="W193" i="1"/>
  <c r="U215" i="1"/>
  <c r="V215" i="1"/>
  <c r="W215" i="1"/>
  <c r="U194" i="1"/>
  <c r="W194" i="1"/>
  <c r="V194" i="1"/>
  <c r="W208" i="1"/>
  <c r="U208" i="1"/>
  <c r="V208" i="1"/>
  <c r="W232" i="1"/>
  <c r="V232" i="1"/>
  <c r="U232" i="1"/>
  <c r="U219" i="1"/>
  <c r="W219" i="1"/>
  <c r="U207" i="1"/>
  <c r="V207" i="1"/>
  <c r="W207" i="1"/>
  <c r="U210" i="1"/>
  <c r="W210" i="1"/>
  <c r="V210" i="1"/>
  <c r="V206" i="1"/>
  <c r="U228" i="1"/>
  <c r="V228" i="1"/>
  <c r="W228" i="1"/>
  <c r="W221" i="1"/>
  <c r="U221" i="1"/>
  <c r="V221" i="1"/>
  <c r="W203" i="1"/>
  <c r="U203" i="1"/>
  <c r="U201" i="1"/>
  <c r="W201" i="1"/>
  <c r="V161" i="1"/>
  <c r="W161" i="1"/>
  <c r="U218" i="1"/>
  <c r="W218" i="1"/>
  <c r="W212" i="1"/>
  <c r="V200" i="1"/>
  <c r="T195" i="1" a="1"/>
  <c r="T195" i="1" s="1"/>
  <c r="W191" i="1"/>
  <c r="W190" i="1"/>
  <c r="U189" i="1"/>
  <c r="W189" i="1"/>
  <c r="T179" i="1" a="1"/>
  <c r="T179" i="1" s="1"/>
  <c r="W176" i="1"/>
  <c r="U173" i="1"/>
  <c r="W173" i="1"/>
  <c r="U164" i="1"/>
  <c r="V164" i="1"/>
  <c r="U162" i="1"/>
  <c r="V162" i="1"/>
  <c r="W162" i="1"/>
  <c r="V158" i="1"/>
  <c r="W158" i="1"/>
  <c r="V145" i="1"/>
  <c r="W145" i="1"/>
  <c r="U114" i="1"/>
  <c r="V114" i="1"/>
  <c r="W114" i="1"/>
  <c r="V88" i="1"/>
  <c r="U88" i="1"/>
  <c r="W184" i="1"/>
  <c r="U184" i="1"/>
  <c r="U68" i="1"/>
  <c r="V68" i="1"/>
  <c r="W68" i="1"/>
  <c r="V212" i="1"/>
  <c r="T205" i="1" a="1"/>
  <c r="T205" i="1" s="1"/>
  <c r="U200" i="1"/>
  <c r="V191" i="1"/>
  <c r="U190" i="1"/>
  <c r="U181" i="1"/>
  <c r="W181" i="1"/>
  <c r="U159" i="1"/>
  <c r="V159" i="1"/>
  <c r="W153" i="1"/>
  <c r="T150" i="1" a="1"/>
  <c r="T150" i="1" s="1"/>
  <c r="U148" i="1"/>
  <c r="V148" i="1"/>
  <c r="W148" i="1"/>
  <c r="U146" i="1"/>
  <c r="V146" i="1"/>
  <c r="W146" i="1"/>
  <c r="V134" i="1"/>
  <c r="U134" i="1"/>
  <c r="W134" i="1"/>
  <c r="V132" i="1"/>
  <c r="U132" i="1"/>
  <c r="W132" i="1"/>
  <c r="U117" i="1"/>
  <c r="W117" i="1"/>
  <c r="V117" i="1"/>
  <c r="N112" i="1"/>
  <c r="T112" i="1" a="1"/>
  <c r="T112" i="1" s="1"/>
  <c r="N96" i="1"/>
  <c r="T96" i="1" a="1"/>
  <c r="T96" i="1" s="1"/>
  <c r="V94" i="1"/>
  <c r="U94" i="1"/>
  <c r="W75" i="1"/>
  <c r="U75" i="1"/>
  <c r="V75" i="1"/>
  <c r="U77" i="1"/>
  <c r="V77" i="1"/>
  <c r="W77" i="1"/>
  <c r="U196" i="1"/>
  <c r="V196" i="1"/>
  <c r="V185" i="1"/>
  <c r="W185" i="1"/>
  <c r="U171" i="1"/>
  <c r="V171" i="1"/>
  <c r="W168" i="1"/>
  <c r="U168" i="1"/>
  <c r="U165" i="1"/>
  <c r="W165" i="1"/>
  <c r="U156" i="1"/>
  <c r="U154" i="1"/>
  <c r="V154" i="1"/>
  <c r="W154" i="1"/>
  <c r="U143" i="1"/>
  <c r="V143" i="1"/>
  <c r="U127" i="1"/>
  <c r="W127" i="1"/>
  <c r="V127" i="1"/>
  <c r="V102" i="1"/>
  <c r="U102" i="1"/>
  <c r="W102" i="1"/>
  <c r="U87" i="1"/>
  <c r="W87" i="1"/>
  <c r="V87" i="1"/>
  <c r="U85" i="1"/>
  <c r="W85" i="1"/>
  <c r="V85" i="1"/>
  <c r="U40" i="1"/>
  <c r="V40" i="1"/>
  <c r="W40" i="1"/>
  <c r="U16" i="1"/>
  <c r="V16" i="1"/>
  <c r="W16" i="1"/>
  <c r="V108" i="1"/>
  <c r="U108" i="1"/>
  <c r="W108" i="1"/>
  <c r="U226" i="1"/>
  <c r="W226" i="1"/>
  <c r="V220" i="1"/>
  <c r="T213" i="1" a="1"/>
  <c r="T213" i="1" s="1"/>
  <c r="U192" i="1"/>
  <c r="U188" i="1"/>
  <c r="V188" i="1"/>
  <c r="T182" i="1" a="1"/>
  <c r="T182" i="1" s="1"/>
  <c r="V177" i="1"/>
  <c r="W177" i="1"/>
  <c r="U125" i="1"/>
  <c r="W125" i="1"/>
  <c r="V125" i="1"/>
  <c r="U89" i="1"/>
  <c r="V89" i="1"/>
  <c r="W89" i="1"/>
  <c r="U78" i="1"/>
  <c r="V78" i="1"/>
  <c r="W78" i="1"/>
  <c r="V76" i="1"/>
  <c r="W76" i="1"/>
  <c r="U76" i="1"/>
  <c r="V140" i="1"/>
  <c r="U140" i="1"/>
  <c r="W140" i="1"/>
  <c r="U79" i="1"/>
  <c r="W79" i="1"/>
  <c r="V79" i="1"/>
  <c r="U227" i="1"/>
  <c r="T229" i="1" a="1"/>
  <c r="T229" i="1" s="1"/>
  <c r="T197" i="1" a="1"/>
  <c r="T197" i="1" s="1"/>
  <c r="U183" i="1"/>
  <c r="V183" i="1"/>
  <c r="U180" i="1"/>
  <c r="V180" i="1"/>
  <c r="U178" i="1"/>
  <c r="V178" i="1"/>
  <c r="W178" i="1"/>
  <c r="V174" i="1"/>
  <c r="W174" i="1"/>
  <c r="U163" i="1"/>
  <c r="V163" i="1"/>
  <c r="W163" i="1"/>
  <c r="W160" i="1"/>
  <c r="U160" i="1"/>
  <c r="U157" i="1"/>
  <c r="W157" i="1"/>
  <c r="U149" i="1"/>
  <c r="V149" i="1"/>
  <c r="W149" i="1"/>
  <c r="V139" i="1"/>
  <c r="W107" i="1"/>
  <c r="U107" i="1"/>
  <c r="V107" i="1"/>
  <c r="U97" i="1"/>
  <c r="V97" i="1"/>
  <c r="W97" i="1"/>
  <c r="U187" i="1"/>
  <c r="V187" i="1"/>
  <c r="W187" i="1"/>
  <c r="U167" i="1"/>
  <c r="V167" i="1"/>
  <c r="V110" i="1"/>
  <c r="U110" i="1"/>
  <c r="W223" i="1"/>
  <c r="W222" i="1"/>
  <c r="V216" i="1"/>
  <c r="V189" i="1"/>
  <c r="U175" i="1"/>
  <c r="V175" i="1"/>
  <c r="V169" i="1"/>
  <c r="W169" i="1"/>
  <c r="U147" i="1"/>
  <c r="V147" i="1"/>
  <c r="W147" i="1"/>
  <c r="W144" i="1"/>
  <c r="U144" i="1"/>
  <c r="U137" i="1"/>
  <c r="V137" i="1"/>
  <c r="W137" i="1"/>
  <c r="V120" i="1"/>
  <c r="U120" i="1"/>
  <c r="W120" i="1"/>
  <c r="U113" i="1"/>
  <c r="V113" i="1"/>
  <c r="W113" i="1"/>
  <c r="U105" i="1"/>
  <c r="V105" i="1"/>
  <c r="W105" i="1"/>
  <c r="V142" i="1"/>
  <c r="U142" i="1"/>
  <c r="T72" i="1" a="1"/>
  <c r="T72" i="1" s="1"/>
  <c r="N72" i="1"/>
  <c r="T230" i="1" a="1"/>
  <c r="T230" i="1" s="1"/>
  <c r="W225" i="1"/>
  <c r="V224" i="1"/>
  <c r="V223" i="1"/>
  <c r="U222" i="1"/>
  <c r="W217" i="1"/>
  <c r="U216" i="1"/>
  <c r="T214" i="1" a="1"/>
  <c r="T214" i="1" s="1"/>
  <c r="W204" i="1"/>
  <c r="W199" i="1"/>
  <c r="W198" i="1"/>
  <c r="V184" i="1"/>
  <c r="V181" i="1"/>
  <c r="U172" i="1"/>
  <c r="V172" i="1"/>
  <c r="U170" i="1"/>
  <c r="V170" i="1"/>
  <c r="W170" i="1"/>
  <c r="W167" i="1"/>
  <c r="T166" i="1" a="1"/>
  <c r="T166" i="1" s="1"/>
  <c r="U161" i="1"/>
  <c r="U155" i="1"/>
  <c r="V155" i="1"/>
  <c r="W155" i="1"/>
  <c r="W152" i="1"/>
  <c r="U152" i="1"/>
  <c r="W142" i="1"/>
  <c r="U133" i="1"/>
  <c r="W133" i="1"/>
  <c r="V133" i="1"/>
  <c r="W131" i="1"/>
  <c r="U131" i="1"/>
  <c r="V131" i="1"/>
  <c r="W110" i="1"/>
  <c r="V86" i="1"/>
  <c r="U86" i="1"/>
  <c r="W86" i="1"/>
  <c r="V151" i="1"/>
  <c r="T141" i="1" a="1"/>
  <c r="T141" i="1" s="1"/>
  <c r="W136" i="1"/>
  <c r="W129" i="1"/>
  <c r="W124" i="1"/>
  <c r="V123" i="1"/>
  <c r="T109" i="1" a="1"/>
  <c r="T109" i="1" s="1"/>
  <c r="W104" i="1"/>
  <c r="U103" i="1"/>
  <c r="W103" i="1"/>
  <c r="T93" i="1" a="1"/>
  <c r="T93" i="1" s="1"/>
  <c r="V80" i="1"/>
  <c r="W80" i="1"/>
  <c r="V47" i="1"/>
  <c r="W47" i="1"/>
  <c r="W36" i="1"/>
  <c r="U36" i="1"/>
  <c r="V36" i="1"/>
  <c r="V23" i="1"/>
  <c r="W23" i="1"/>
  <c r="U23" i="1"/>
  <c r="U14" i="1"/>
  <c r="W14" i="1"/>
  <c r="V14" i="1"/>
  <c r="U136" i="1"/>
  <c r="T135" i="1" a="1"/>
  <c r="T135" i="1" s="1"/>
  <c r="V129" i="1"/>
  <c r="U124" i="1"/>
  <c r="U123" i="1"/>
  <c r="T121" i="1" a="1"/>
  <c r="T121" i="1" s="1"/>
  <c r="T115" i="1" a="1"/>
  <c r="T115" i="1" s="1"/>
  <c r="U104" i="1"/>
  <c r="U71" i="1"/>
  <c r="V71" i="1"/>
  <c r="W71" i="1"/>
  <c r="T34" i="1" a="1"/>
  <c r="T34" i="1" s="1"/>
  <c r="U32" i="1"/>
  <c r="V32" i="1"/>
  <c r="W32" i="1"/>
  <c r="W12" i="1"/>
  <c r="U12" i="1"/>
  <c r="V12" i="1"/>
  <c r="U95" i="1"/>
  <c r="W95" i="1"/>
  <c r="U73" i="1"/>
  <c r="V73" i="1"/>
  <c r="U69" i="1"/>
  <c r="V69" i="1"/>
  <c r="W69" i="1"/>
  <c r="V66" i="1"/>
  <c r="W66" i="1"/>
  <c r="V61" i="1"/>
  <c r="U61" i="1"/>
  <c r="W61" i="1"/>
  <c r="V43" i="1"/>
  <c r="W43" i="1"/>
  <c r="U17" i="1"/>
  <c r="V17" i="1"/>
  <c r="W17" i="1"/>
  <c r="V138" i="1"/>
  <c r="W126" i="1"/>
  <c r="T111" i="1" a="1"/>
  <c r="T111" i="1" s="1"/>
  <c r="V106" i="1"/>
  <c r="W82" i="1"/>
  <c r="U126" i="1"/>
  <c r="T99" i="1" a="1"/>
  <c r="T99" i="1" s="1"/>
  <c r="V82" i="1"/>
  <c r="T81" i="1" a="1"/>
  <c r="T81" i="1" s="1"/>
  <c r="U64" i="1"/>
  <c r="V64" i="1"/>
  <c r="W64" i="1"/>
  <c r="V37" i="1"/>
  <c r="U37" i="1"/>
  <c r="W37" i="1"/>
  <c r="T28" i="1" a="1"/>
  <c r="T28" i="1" s="1"/>
  <c r="T119" i="1" a="1"/>
  <c r="T119" i="1" s="1"/>
  <c r="U70" i="1"/>
  <c r="V70" i="1"/>
  <c r="W70" i="1"/>
  <c r="U62" i="1"/>
  <c r="W62" i="1"/>
  <c r="V62" i="1"/>
  <c r="U46" i="1"/>
  <c r="W46" i="1"/>
  <c r="V46" i="1"/>
  <c r="U24" i="1"/>
  <c r="V24" i="1"/>
  <c r="W24" i="1"/>
  <c r="V11" i="1"/>
  <c r="W11" i="1"/>
  <c r="W128" i="1"/>
  <c r="W116" i="1"/>
  <c r="T101" i="1" a="1"/>
  <c r="T101" i="1" s="1"/>
  <c r="T91" i="1" a="1"/>
  <c r="T91" i="1" s="1"/>
  <c r="W84" i="1"/>
  <c r="V83" i="1"/>
  <c r="T58" i="1" a="1"/>
  <c r="T58" i="1" s="1"/>
  <c r="U56" i="1"/>
  <c r="V56" i="1"/>
  <c r="W56" i="1"/>
  <c r="W20" i="1"/>
  <c r="U20" i="1"/>
  <c r="T67" i="1" a="1"/>
  <c r="T67" i="1" s="1"/>
  <c r="V63" i="1"/>
  <c r="W63" i="1"/>
  <c r="N52" i="1"/>
  <c r="T52" i="1" a="1"/>
  <c r="T52" i="1" s="1"/>
  <c r="U41" i="1"/>
  <c r="V41" i="1"/>
  <c r="U38" i="1"/>
  <c r="W38" i="1"/>
  <c r="U26" i="1"/>
  <c r="W26" i="1"/>
  <c r="W21" i="1"/>
  <c r="V15" i="1"/>
  <c r="W15" i="1"/>
  <c r="U9" i="1"/>
  <c r="V9" i="1"/>
  <c r="T50" i="1" a="1"/>
  <c r="T50" i="1" s="1"/>
  <c r="U21" i="1"/>
  <c r="U57" i="1"/>
  <c r="V57" i="1"/>
  <c r="U54" i="1"/>
  <c r="W54" i="1"/>
  <c r="V39" i="1"/>
  <c r="W39" i="1"/>
  <c r="U33" i="1"/>
  <c r="V33" i="1"/>
  <c r="U30" i="1"/>
  <c r="W30" i="1"/>
  <c r="U18" i="1"/>
  <c r="W18" i="1"/>
  <c r="W65" i="1"/>
  <c r="T60" i="1" a="1"/>
  <c r="T60" i="1" s="1"/>
  <c r="U51" i="1"/>
  <c r="T48" i="1" a="1"/>
  <c r="T48" i="1" s="1"/>
  <c r="U45" i="1"/>
  <c r="N44" i="1"/>
  <c r="T44" i="1" a="1"/>
  <c r="T44" i="1" s="1"/>
  <c r="W19" i="1"/>
  <c r="U13" i="1"/>
  <c r="V55" i="1"/>
  <c r="W55" i="1"/>
  <c r="U42" i="1"/>
  <c r="W42" i="1"/>
  <c r="V31" i="1"/>
  <c r="W31" i="1"/>
  <c r="U25" i="1"/>
  <c r="V25" i="1"/>
  <c r="U22" i="1"/>
  <c r="W22" i="1"/>
  <c r="U10" i="1"/>
  <c r="W10" i="1"/>
  <c r="U49" i="1"/>
  <c r="V49" i="1"/>
  <c r="T6" i="1" a="1"/>
  <c r="T6" i="1" s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V8" i="1" l="1"/>
  <c r="W8" i="1"/>
  <c r="U7" i="1"/>
  <c r="W7" i="1"/>
  <c r="U139" i="1"/>
  <c r="V153" i="1"/>
  <c r="U176" i="1"/>
  <c r="V51" i="1"/>
  <c r="W51" i="1"/>
  <c r="V198" i="1"/>
  <c r="U198" i="1"/>
  <c r="V27" i="1"/>
  <c r="U27" i="1"/>
  <c r="W209" i="1"/>
  <c r="U209" i="1"/>
  <c r="W206" i="1"/>
  <c r="V156" i="1"/>
  <c r="U119" i="1"/>
  <c r="W119" i="1"/>
  <c r="V119" i="1"/>
  <c r="V67" i="1"/>
  <c r="W67" i="1"/>
  <c r="U67" i="1"/>
  <c r="W99" i="1"/>
  <c r="U99" i="1"/>
  <c r="V99" i="1"/>
  <c r="W213" i="1"/>
  <c r="U213" i="1"/>
  <c r="V213" i="1"/>
  <c r="U179" i="1"/>
  <c r="V179" i="1"/>
  <c r="W179" i="1"/>
  <c r="W44" i="1"/>
  <c r="U44" i="1"/>
  <c r="V44" i="1"/>
  <c r="U121" i="1"/>
  <c r="W121" i="1"/>
  <c r="V121" i="1"/>
  <c r="W91" i="1"/>
  <c r="U91" i="1"/>
  <c r="V91" i="1"/>
  <c r="U34" i="1"/>
  <c r="W34" i="1"/>
  <c r="V34" i="1"/>
  <c r="U230" i="1"/>
  <c r="V230" i="1"/>
  <c r="W230" i="1"/>
  <c r="V96" i="1"/>
  <c r="W96" i="1"/>
  <c r="U96" i="1"/>
  <c r="U101" i="1"/>
  <c r="W101" i="1"/>
  <c r="V101" i="1"/>
  <c r="U93" i="1"/>
  <c r="W93" i="1"/>
  <c r="V93" i="1"/>
  <c r="V214" i="1"/>
  <c r="U214" i="1"/>
  <c r="W214" i="1"/>
  <c r="U111" i="1"/>
  <c r="W111" i="1"/>
  <c r="V111" i="1"/>
  <c r="U48" i="1"/>
  <c r="V48" i="1"/>
  <c r="W48" i="1"/>
  <c r="U135" i="1"/>
  <c r="W135" i="1"/>
  <c r="V135" i="1"/>
  <c r="U141" i="1"/>
  <c r="W141" i="1"/>
  <c r="V141" i="1"/>
  <c r="U72" i="1"/>
  <c r="V72" i="1"/>
  <c r="W72" i="1"/>
  <c r="V112" i="1"/>
  <c r="U112" i="1"/>
  <c r="W112" i="1"/>
  <c r="W28" i="1"/>
  <c r="U28" i="1"/>
  <c r="V28" i="1"/>
  <c r="W60" i="1"/>
  <c r="U60" i="1"/>
  <c r="V60" i="1"/>
  <c r="U50" i="1"/>
  <c r="W50" i="1"/>
  <c r="V50" i="1"/>
  <c r="W52" i="1"/>
  <c r="U52" i="1"/>
  <c r="V52" i="1"/>
  <c r="V182" i="1"/>
  <c r="W182" i="1"/>
  <c r="U182" i="1"/>
  <c r="U150" i="1"/>
  <c r="V150" i="1"/>
  <c r="W150" i="1"/>
  <c r="W6" i="1"/>
  <c r="U6" i="1"/>
  <c r="V6" i="1"/>
  <c r="U197" i="1"/>
  <c r="W197" i="1"/>
  <c r="V197" i="1"/>
  <c r="V195" i="1"/>
  <c r="W195" i="1"/>
  <c r="U195" i="1"/>
  <c r="U58" i="1"/>
  <c r="W58" i="1"/>
  <c r="V58" i="1"/>
  <c r="U81" i="1"/>
  <c r="V81" i="1"/>
  <c r="W81" i="1"/>
  <c r="W115" i="1"/>
  <c r="V115" i="1"/>
  <c r="U115" i="1"/>
  <c r="U109" i="1"/>
  <c r="W109" i="1"/>
  <c r="V109" i="1"/>
  <c r="V166" i="1"/>
  <c r="W166" i="1"/>
  <c r="U166" i="1"/>
  <c r="W229" i="1"/>
  <c r="U229" i="1"/>
  <c r="V229" i="1"/>
  <c r="W205" i="1"/>
  <c r="V205" i="1"/>
  <c r="U205" i="1"/>
  <c r="R27" i="8"/>
  <c r="R28" i="8"/>
  <c r="R26" i="8"/>
  <c r="R11" i="8"/>
  <c r="R10" i="8"/>
  <c r="N4" i="8"/>
  <c r="O4" i="8"/>
  <c r="O25" i="8"/>
  <c r="N25" i="8"/>
  <c r="O22" i="8"/>
  <c r="N22" i="8"/>
  <c r="O19" i="8"/>
  <c r="N19" i="8"/>
  <c r="O16" i="8"/>
  <c r="N16" i="8"/>
  <c r="O13" i="8"/>
  <c r="N13" i="8"/>
  <c r="O10" i="8"/>
  <c r="N10" i="8"/>
  <c r="O7" i="8"/>
  <c r="N7" i="8"/>
  <c r="H21" i="8"/>
  <c r="H22" i="8"/>
  <c r="H23" i="8"/>
  <c r="H24" i="8"/>
  <c r="H25" i="8"/>
  <c r="H26" i="8"/>
  <c r="H27" i="8"/>
  <c r="G21" i="8"/>
  <c r="G22" i="8"/>
  <c r="G23" i="8"/>
  <c r="G24" i="8"/>
  <c r="G25" i="8"/>
  <c r="G26" i="8"/>
  <c r="G27" i="8"/>
  <c r="H20" i="8"/>
  <c r="G20" i="8"/>
  <c r="D23" i="8"/>
  <c r="D24" i="8"/>
  <c r="D25" i="8"/>
  <c r="D26" i="8"/>
  <c r="D27" i="8"/>
  <c r="D28" i="8"/>
  <c r="D29" i="8"/>
  <c r="D22" i="8"/>
  <c r="R30" i="8" l="1"/>
  <c r="S26" i="8" s="1"/>
  <c r="G29" i="8"/>
  <c r="H29" i="8"/>
  <c r="R12" i="8"/>
  <c r="S12" i="8" s="1"/>
  <c r="I20" i="8"/>
  <c r="J20" i="8" s="1"/>
  <c r="I25" i="8"/>
  <c r="K25" i="8" s="1"/>
  <c r="I24" i="8"/>
  <c r="J24" i="8" s="1"/>
  <c r="I23" i="8"/>
  <c r="J23" i="8" s="1"/>
  <c r="N47" i="3"/>
  <c r="Q47" i="3" s="1"/>
  <c r="R47" i="3" s="1"/>
  <c r="N46" i="3"/>
  <c r="Q46" i="3" s="1"/>
  <c r="R46" i="3" s="1"/>
  <c r="N45" i="3"/>
  <c r="Q45" i="3" s="1"/>
  <c r="R45" i="3" s="1"/>
  <c r="N44" i="3"/>
  <c r="Q44" i="3" s="1"/>
  <c r="R44" i="3" s="1"/>
  <c r="N43" i="3"/>
  <c r="Q43" i="3" s="1"/>
  <c r="R43" i="3" s="1"/>
  <c r="N42" i="3"/>
  <c r="Q42" i="3" s="1"/>
  <c r="R42" i="3" s="1"/>
  <c r="N41" i="3"/>
  <c r="Q41" i="3" s="1"/>
  <c r="R41" i="3" s="1"/>
  <c r="N40" i="3"/>
  <c r="Q40" i="3" s="1"/>
  <c r="R40" i="3" s="1"/>
  <c r="N39" i="3"/>
  <c r="Q39" i="3" s="1"/>
  <c r="R39" i="3" s="1"/>
  <c r="M233" i="1"/>
  <c r="N233" i="1" s="1"/>
  <c r="M234" i="1"/>
  <c r="N234" i="1" s="1"/>
  <c r="M235" i="1"/>
  <c r="N235" i="1" s="1"/>
  <c r="M236" i="1"/>
  <c r="N236" i="1" s="1"/>
  <c r="M237" i="1"/>
  <c r="N237" i="1" s="1"/>
  <c r="M238" i="1"/>
  <c r="N238" i="1" s="1"/>
  <c r="M239" i="1"/>
  <c r="N239" i="1" s="1"/>
  <c r="M240" i="1"/>
  <c r="N240" i="1" s="1"/>
  <c r="M241" i="1"/>
  <c r="N241" i="1" s="1"/>
  <c r="M242" i="1"/>
  <c r="N242" i="1" s="1"/>
  <c r="M243" i="1"/>
  <c r="N243" i="1" s="1"/>
  <c r="M244" i="1"/>
  <c r="N244" i="1" s="1"/>
  <c r="M245" i="1"/>
  <c r="N245" i="1" s="1"/>
  <c r="M246" i="1"/>
  <c r="N246" i="1" s="1"/>
  <c r="M247" i="1"/>
  <c r="N247" i="1" s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T234" i="1" l="1" a="1"/>
  <c r="T234" i="1" s="1"/>
  <c r="W234" i="1" s="1"/>
  <c r="T241" i="1" a="1"/>
  <c r="T241" i="1" s="1"/>
  <c r="W241" i="1" s="1"/>
  <c r="T233" i="1" a="1"/>
  <c r="T233" i="1" s="1"/>
  <c r="U233" i="1" s="1"/>
  <c r="T240" i="1" a="1"/>
  <c r="T240" i="1" s="1"/>
  <c r="W240" i="1" s="1"/>
  <c r="T246" i="1" a="1"/>
  <c r="T246" i="1" s="1"/>
  <c r="U246" i="1" s="1"/>
  <c r="T247" i="1" a="1"/>
  <c r="T247" i="1" s="1"/>
  <c r="U247" i="1" s="1"/>
  <c r="T239" i="1" a="1"/>
  <c r="T239" i="1" s="1"/>
  <c r="V239" i="1" s="1"/>
  <c r="T245" i="1" a="1"/>
  <c r="T245" i="1" s="1"/>
  <c r="V245" i="1" s="1"/>
  <c r="T238" i="1" a="1"/>
  <c r="T238" i="1" s="1"/>
  <c r="V238" i="1" s="1"/>
  <c r="T243" i="1" a="1"/>
  <c r="T243" i="1" s="1"/>
  <c r="V243" i="1" s="1"/>
  <c r="T236" i="1" a="1"/>
  <c r="T236" i="1" s="1"/>
  <c r="U236" i="1" s="1"/>
  <c r="T242" i="1" a="1"/>
  <c r="T242" i="1" s="1"/>
  <c r="V242" i="1" s="1"/>
  <c r="T235" i="1" a="1"/>
  <c r="T235" i="1" s="1"/>
  <c r="V235" i="1" s="1"/>
  <c r="S27" i="8"/>
  <c r="S28" i="8"/>
  <c r="H46" i="8" s="1"/>
  <c r="I29" i="8"/>
  <c r="I30" i="8" s="1"/>
  <c r="S11" i="8"/>
  <c r="S10" i="8"/>
  <c r="K23" i="8"/>
  <c r="J25" i="8"/>
  <c r="K24" i="8"/>
  <c r="K20" i="8"/>
  <c r="I22" i="8"/>
  <c r="I21" i="8"/>
  <c r="I27" i="8"/>
  <c r="I26" i="8"/>
  <c r="U234" i="1"/>
  <c r="V234" i="1"/>
  <c r="T244" i="1" a="1"/>
  <c r="T244" i="1" s="1"/>
  <c r="V244" i="1" s="1"/>
  <c r="T237" i="1" a="1"/>
  <c r="T237" i="1" s="1"/>
  <c r="V240" i="1" l="1"/>
  <c r="W247" i="1"/>
  <c r="U240" i="1"/>
  <c r="U241" i="1"/>
  <c r="V233" i="1"/>
  <c r="W233" i="1"/>
  <c r="V241" i="1"/>
  <c r="W246" i="1"/>
  <c r="V246" i="1"/>
  <c r="U239" i="1"/>
  <c r="W239" i="1"/>
  <c r="U244" i="1"/>
  <c r="U238" i="1"/>
  <c r="W238" i="1"/>
  <c r="V247" i="1"/>
  <c r="W236" i="1"/>
  <c r="U243" i="1"/>
  <c r="V236" i="1"/>
  <c r="W244" i="1"/>
  <c r="W242" i="1"/>
  <c r="U242" i="1"/>
  <c r="U245" i="1"/>
  <c r="W243" i="1"/>
  <c r="W245" i="1"/>
  <c r="W235" i="1"/>
  <c r="U235" i="1"/>
  <c r="H30" i="8"/>
  <c r="H33" i="8" s="1"/>
  <c r="H35" i="8" s="1"/>
  <c r="G30" i="8"/>
  <c r="J26" i="8"/>
  <c r="K26" i="8"/>
  <c r="K27" i="8"/>
  <c r="J27" i="8"/>
  <c r="K21" i="8"/>
  <c r="J21" i="8"/>
  <c r="K22" i="8"/>
  <c r="J22" i="8"/>
  <c r="V237" i="1"/>
  <c r="W237" i="1"/>
  <c r="U237" i="1"/>
  <c r="J46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Colabr. Maria J.C</author>
  </authors>
  <commentList>
    <comment ref="L5" authorId="0" shapeId="0" xr:uid="{E7E5C92C-8536-4F31-917B-959737F93407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BAJO: No intervenir, salvo que un analisis mas preciso lo justifique.
MEDIO:Mejorar si es posible. Seria conveniente justificar la intervencion y su rentabilidad
ALTO: Corregir y adoptar medidas de control.
EXTREMADO: Situacion critica. Correccion urgente.</t>
        </r>
      </text>
    </comment>
    <comment ref="M5" authorId="0" shapeId="0" xr:uid="{5399EC9D-8649-4F12-9E9A-2BA388929FF6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</t>
        </r>
      </text>
    </comment>
    <comment ref="N5" authorId="0" shapeId="0" xr:uid="{D95AC231-D74D-40D1-92C7-E5A43EAAA31A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
</t>
        </r>
      </text>
    </comment>
    <comment ref="S5" authorId="0" shapeId="0" xr:uid="{6EF37F2F-34F8-4C8D-9D67-AE1CBBC84FE3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</t>
        </r>
      </text>
    </comment>
    <comment ref="T5" authorId="0" shapeId="0" xr:uid="{E4384E16-CA77-4ABE-ACFC-4F5E57CFF6CE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</t>
        </r>
      </text>
    </comment>
    <comment ref="U5" authorId="0" shapeId="0" xr:uid="{D17AF8CA-D542-4970-BC9C-14212D505B6D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V5" authorId="0" shapeId="0" xr:uid="{F3454C4D-E66A-41F2-8312-29DD10F8BD10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</t>
        </r>
      </text>
    </comment>
    <comment ref="W5" authorId="0" shapeId="0" xr:uid="{36243F2D-F707-4461-B3CD-717EC418FB7A}">
      <text>
        <r>
          <rPr>
            <b/>
            <sz val="10"/>
            <color indexed="81"/>
            <rFont val="Tahoma"/>
            <family val="2"/>
          </rPr>
          <t>Colabr. Maria J.C:</t>
        </r>
        <r>
          <rPr>
            <sz val="10"/>
            <color indexed="81"/>
            <rFont val="Tahoma"/>
            <family val="2"/>
          </rPr>
          <t xml:space="preserve">
NO MODIFICAR FORMULA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<sst xmlns="http://schemas.openxmlformats.org/spreadsheetml/2006/main" count="276" uniqueCount="173">
  <si>
    <t>Cuenta de HALLAZGO</t>
  </si>
  <si>
    <t>GRAFICOS</t>
  </si>
  <si>
    <t>Etiquetas de fila</t>
  </si>
  <si>
    <t>Etiquetas de columna</t>
  </si>
  <si>
    <t>Abierto</t>
  </si>
  <si>
    <t>Cerrado</t>
  </si>
  <si>
    <t>INSPECCION</t>
  </si>
  <si>
    <t>ABIERTO</t>
  </si>
  <si>
    <t>CERRADO</t>
  </si>
  <si>
    <t>PLANIFICADA</t>
  </si>
  <si>
    <t>(en blanco)</t>
  </si>
  <si>
    <t>Total general</t>
  </si>
  <si>
    <t>REUNIÓN INTERNA</t>
  </si>
  <si>
    <t>COPASSO</t>
  </si>
  <si>
    <t>NO PLANIFICADA</t>
  </si>
  <si>
    <t>TOTAL</t>
  </si>
  <si>
    <t>AUDITORIA INTERNA</t>
  </si>
  <si>
    <t>AUDITORIA EXTERNA</t>
  </si>
  <si>
    <t>REVISIÓN LEGAL</t>
  </si>
  <si>
    <t>EFICIENTE</t>
  </si>
  <si>
    <t>COMITÉ DE SOSTENIBILIDAD</t>
  </si>
  <si>
    <t>OTROS</t>
  </si>
  <si>
    <t>INEFICAZ</t>
  </si>
  <si>
    <t>EFICAZ</t>
  </si>
  <si>
    <t>INDICADOR</t>
  </si>
  <si>
    <t>AGUJA</t>
  </si>
  <si>
    <t>RESTA</t>
  </si>
  <si>
    <t>Barra</t>
  </si>
  <si>
    <t>Aguja</t>
  </si>
  <si>
    <t>Resta Indicador - Aguja</t>
  </si>
  <si>
    <t>Resta 1 resta anteriores</t>
  </si>
  <si>
    <t>EC-HSE-F-72
REV-3
NOV-21</t>
  </si>
  <si>
    <t>CENTRO DE TRABAJO:</t>
  </si>
  <si>
    <t>SEDE CENTRAL</t>
  </si>
  <si>
    <t>PERIODO:</t>
  </si>
  <si>
    <t>N°</t>
  </si>
  <si>
    <t>DOCUMENTO BASE</t>
  </si>
  <si>
    <t>DETALLE DE DOCUMENTO BASE</t>
  </si>
  <si>
    <t>HALLAZGO</t>
  </si>
  <si>
    <t>FECHA DE HALLAZGO</t>
  </si>
  <si>
    <t>MES DE HALLAZGO</t>
  </si>
  <si>
    <t>ACTIVIDAD</t>
  </si>
  <si>
    <t>RESPONSABLE DE LA ACTIVIDAD</t>
  </si>
  <si>
    <t>RESPONSABLE DEL ÁREA</t>
  </si>
  <si>
    <t>ACCIÓNCORRECTIVA | PREVENTIVA</t>
  </si>
  <si>
    <t>VALORACIÓN DEL RIESGO</t>
  </si>
  <si>
    <t>VALORACIÓN DEL RIESGO DE LA ACCION CORRECTIVA O PREVENTIVA</t>
  </si>
  <si>
    <t>DÍAS PARA EL CIERRE SEGÚN VALORACIÓN DE RIESGO</t>
  </si>
  <si>
    <t>FECHA PROPUESTA DE CIERRE</t>
  </si>
  <si>
    <t>RESPONSABLE DEL CIERRE</t>
  </si>
  <si>
    <t>FECHA REAL DEL CIERRE</t>
  </si>
  <si>
    <r>
      <t xml:space="preserve">EVIDENCIA DEL CIERRE </t>
    </r>
    <r>
      <rPr>
        <sz val="9"/>
        <color theme="0"/>
        <rFont val="Baguet Script"/>
      </rPr>
      <t>(fotografia, correo, entre otros)</t>
    </r>
  </si>
  <si>
    <t>ESTADO</t>
  </si>
  <si>
    <t>DÍAS DEL CIERRE</t>
  </si>
  <si>
    <t>CALIFICACIÓN DEL TIEMPO DE RESPUESTA</t>
  </si>
  <si>
    <r>
      <t xml:space="preserve">INSPECCION DE BOTIQUIN DE PRIMEROS AUXILIOS - </t>
    </r>
    <r>
      <rPr>
        <sz val="9"/>
        <color rgb="FFFF0000"/>
        <rFont val="Baguet Script"/>
      </rPr>
      <t xml:space="preserve"> Camión KDE ene.2024</t>
    </r>
  </si>
  <si>
    <t xml:space="preserve">SE RETIRA 3 GASAS VASELINADAS YA QUE LAS MISMAS CADUCARON EL 31.DIC.2023; ASI MISMO NO SE ENCUENTRA GEL ANTIBACTERIAL </t>
  </si>
  <si>
    <t>MARIA JOSE CARCELEN | MAURICIO PALLO</t>
  </si>
  <si>
    <t>NEFFER SOLORZANO</t>
  </si>
  <si>
    <t>COLOCAR 3 GASAS VASELINAS VIGENTES Y 1 GEL ANTIBACTERIAL DE 120 ML EN EL BOTIQUIN CORRESPONDIENTE AL CAMIÓN KDE</t>
  </si>
  <si>
    <t>SI</t>
  </si>
  <si>
    <t>BAJO</t>
  </si>
  <si>
    <t>MARIA JOSE CARCELEN</t>
  </si>
  <si>
    <t>NIVEL DE DEFICIENCIA (ND)</t>
  </si>
  <si>
    <t>NIVEL DE EXPOSICION (NE)</t>
  </si>
  <si>
    <t>NIVEL DE PROBABILIDAD (ND x NE)</t>
  </si>
  <si>
    <t>Nivel de Exposicion</t>
  </si>
  <si>
    <t>Significado</t>
  </si>
  <si>
    <t>Nivel de Probabilidad</t>
  </si>
  <si>
    <t>Nivel de Deficiencia</t>
  </si>
  <si>
    <t>CONTINUA (EC)</t>
  </si>
  <si>
    <t>Continuamente. Varias veces en su jornada laboral con tiempo prolongado.</t>
  </si>
  <si>
    <t>MUY ALTA (MA)</t>
  </si>
  <si>
    <t>40-24</t>
  </si>
  <si>
    <t>Situacion deficiente con exposicion continua, o muy deficiente. Normalmente la materializacion del riesgo ocurre con frecuencia.</t>
  </si>
  <si>
    <t>MUY DEFICIENTE (MD)</t>
  </si>
  <si>
    <t>Se han detectado factores de riesgo significativos que determinan como muy posibles la generacion de fallor. El conjunto de medidas preventivas existentes respecto al riesgo resulta ineficaz.</t>
  </si>
  <si>
    <t>FRECUENTE (EF)</t>
  </si>
  <si>
    <t>Varias veces en su jornada laboral, aunque sea con tiempos cortos.</t>
  </si>
  <si>
    <t>ALTA (A)</t>
  </si>
  <si>
    <t>20-10</t>
  </si>
  <si>
    <t>Situacion deficiente con exposicion frecuente u ocacional, o bien situacion muy deficiente con exposicion ocacional o esporadica. La materializacion del riesgo es posible que suceda varias veces en el ciclo de vida laboral.</t>
  </si>
  <si>
    <t>DEFICIENTE (D)</t>
  </si>
  <si>
    <t>Se ha detectedo algun factor de riesgo significativo que precisa ser corregido. La eficacia del conjunto de medidas preventivas existentes se ve reducida de forma apreciable.</t>
  </si>
  <si>
    <t>OCACIONAL (EO)</t>
  </si>
  <si>
    <t>Alguna vez en su jornada laboral y con periodos cortos de tiempo.</t>
  </si>
  <si>
    <t>MEDIA (M)</t>
  </si>
  <si>
    <t>8-6</t>
  </si>
  <si>
    <t>Situacion deficiente con exposicion esporadica, o bien situacion mejorable con exposicion continua o frecuente. Es posible que suceda el daño alguna vez.</t>
  </si>
  <si>
    <t>MEJORABLE (M)</t>
  </si>
  <si>
    <t>Se han detectado factores de riiesgo de menor importancia. La eficacia del conjunto de medidas preventivas existentes respecto al riesgo no se ve reducida de forma apreciable.</t>
  </si>
  <si>
    <t>EXPORADICA (EE)</t>
  </si>
  <si>
    <t>Irregularmente.</t>
  </si>
  <si>
    <t>BAJA (B)</t>
  </si>
  <si>
    <t>4-2</t>
  </si>
  <si>
    <t>Situacion mejorable con exposicion ocacional o esporadica. No es esperable que se materialice el riesgo, aunque pueda ser concebible.</t>
  </si>
  <si>
    <t>ACEPTABLE (B)</t>
  </si>
  <si>
    <t>No se ha detectado anomalia destacable alguna. El riesgo esta controlado. No se valora.</t>
  </si>
  <si>
    <t>NIVEL DE CONSECUENCIA</t>
  </si>
  <si>
    <t>NIVEL DE PROBABILIDAD</t>
  </si>
  <si>
    <t>NIVEL DE RIESGO (NP x NC)</t>
  </si>
  <si>
    <t>Nivel de Consecuencia</t>
  </si>
  <si>
    <t>NIVEL DE EXPOSICIÓN (NE)</t>
  </si>
  <si>
    <t>Daños personales</t>
  </si>
  <si>
    <t>Daños materiales</t>
  </si>
  <si>
    <t>MORTAL O CATASTROFICO (M)</t>
  </si>
  <si>
    <t>1 Muerto o mas</t>
  </si>
  <si>
    <t>Destruccion total del sistema (dificil renovarlo)</t>
  </si>
  <si>
    <t>MA-40</t>
  </si>
  <si>
    <t>MA-30</t>
  </si>
  <si>
    <t>A-20</t>
  </si>
  <si>
    <t>A-10</t>
  </si>
  <si>
    <t>MUY GRAVE (MG)</t>
  </si>
  <si>
    <t>Lesiones graves que pueden ser irreparables.</t>
  </si>
  <si>
    <t>Destruccion parcial del sistema (compleja y costosa la reparacion)</t>
  </si>
  <si>
    <t>MA-24</t>
  </si>
  <si>
    <t>A-18</t>
  </si>
  <si>
    <t>A-12</t>
  </si>
  <si>
    <t>M-6</t>
  </si>
  <si>
    <t>I
4000-2400</t>
  </si>
  <si>
    <t>I
2000-1200</t>
  </si>
  <si>
    <t>I
800-500</t>
  </si>
  <si>
    <t>II
400-200</t>
  </si>
  <si>
    <t>GRAVE (G)</t>
  </si>
  <si>
    <t>Lesiones con incapacidad laboral transitoria.</t>
  </si>
  <si>
    <t>Se requiere paro de procesos para efectuar la reparacion.</t>
  </si>
  <si>
    <t>M-8</t>
  </si>
  <si>
    <t>B-4</t>
  </si>
  <si>
    <t>B-2</t>
  </si>
  <si>
    <t>I
42400-1400</t>
  </si>
  <si>
    <t>I
1200-600</t>
  </si>
  <si>
    <t>II
480-360</t>
  </si>
  <si>
    <t>II
240                                                        III
                                                                120</t>
  </si>
  <si>
    <t>LEVE (L)</t>
  </si>
  <si>
    <t>Pequeñas lesiones que no requieren hospitalizacion</t>
  </si>
  <si>
    <t>Reparable sin necesidad de paro de procesos.</t>
  </si>
  <si>
    <t>I
1000-600</t>
  </si>
  <si>
    <t>II
500-250</t>
  </si>
  <si>
    <t>II
200-150</t>
  </si>
  <si>
    <t xml:space="preserve">III
100-50
</t>
  </si>
  <si>
    <t>II
400-240</t>
  </si>
  <si>
    <t xml:space="preserve">  II
200                            III
                                   100</t>
  </si>
  <si>
    <t>III
80-60</t>
  </si>
  <si>
    <t>III
40                             IV
                                  20</t>
  </si>
  <si>
    <t>NIVEL DE INTERVENCION</t>
  </si>
  <si>
    <t>NR</t>
  </si>
  <si>
    <t>SIGNIFICADO</t>
  </si>
  <si>
    <t>IV</t>
  </si>
  <si>
    <t>20</t>
  </si>
  <si>
    <t>No intervenir, salvo que un analisis mas preciso lo justifique.</t>
  </si>
  <si>
    <t>III</t>
  </si>
  <si>
    <t>MEDIO</t>
  </si>
  <si>
    <t>120-40</t>
  </si>
  <si>
    <t>Mejorar si es posible. Seria conveniente justificar la intervencion y su rentabilidad</t>
  </si>
  <si>
    <t>II</t>
  </si>
  <si>
    <t>ALTO</t>
  </si>
  <si>
    <t>500-150</t>
  </si>
  <si>
    <t>Corregir y adoptar medidas de control.</t>
  </si>
  <si>
    <t>I</t>
  </si>
  <si>
    <t>EXTREMADO</t>
  </si>
  <si>
    <t>4000-600</t>
  </si>
  <si>
    <t>Situacion critica. Correccion urgente.</t>
  </si>
  <si>
    <t>ITEM</t>
  </si>
  <si>
    <t>TAREA/
INSPECCION/ HALLAZGO</t>
  </si>
  <si>
    <t>ACCIÓN CORRECTIVA/PREVENTIVA</t>
  </si>
  <si>
    <t>VALORACION DEL RIESGO</t>
  </si>
  <si>
    <r>
      <rPr>
        <b/>
        <sz val="14"/>
        <color indexed="8"/>
        <rFont val="Arial"/>
        <family val="2"/>
      </rPr>
      <t>NIVEL DE DEFICIENCIA</t>
    </r>
    <r>
      <rPr>
        <b/>
        <sz val="12"/>
        <color indexed="8"/>
        <rFont val="Arial"/>
        <family val="2"/>
      </rPr>
      <t xml:space="preserve">
 </t>
    </r>
    <r>
      <rPr>
        <b/>
        <sz val="11"/>
        <color indexed="8"/>
        <rFont val="Arial"/>
        <family val="2"/>
      </rPr>
      <t>Muy Deficiente (MD)= 10
 Deficiente (D)= 6
  Mejorable (M)= 2
  Aceptable (A)= 0</t>
    </r>
  </si>
  <si>
    <t>NIVEL  DE EXPOSICIÓN
Continua (EC)= 4
Frecuente (EF)= 3
Ocacional (EO)=2
Esporadico (EE)= 1</t>
  </si>
  <si>
    <t>NIVEL DE CONSECUENCIA
Mortal o Catastrofico (M)=100
Muy Grave (MG)= 60
Grave (G)=25
Leve (L)=10</t>
  </si>
  <si>
    <t>NIVEL DE RIESGO</t>
  </si>
  <si>
    <t xml:space="preserve">NIVEL DE INTERVENCION
IV = "BAJO"
III = "MEDIO"
II = "ALTO"
I = "EXTREMADO" </t>
  </si>
  <si>
    <t>CATEGORIA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</si>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</sst>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5" x14ac:knownFonts="1">
    <font>
      <sz val="11"/>
      <color theme="1"/>
      <name val="Calibri"/>
      <family val="2"/>
      <scheme val="minor"/>
    </font>
    <font>
      <b/>
      <sz val="14"/>
      <color theme="1"/>
      <name val="Aptos"/>
      <family val="2"/>
    </font>
    <font>
      <b/>
      <sz val="11"/>
      <color theme="1"/>
      <name val="Franklin Gothic Book"/>
      <family val="2"/>
    </font>
    <font>
      <b/>
      <sz val="9"/>
      <color theme="0"/>
      <name val="Arial"/>
      <family val="2"/>
    </font>
    <font>
      <b/>
      <sz val="9"/>
      <color theme="0"/>
      <name val="Aptos"/>
      <family val="2"/>
    </font>
    <font>
      <b/>
      <sz val="9"/>
      <color theme="1"/>
      <name val="Aptos"/>
      <family val="2"/>
    </font>
    <font>
      <sz val="9"/>
      <color theme="0"/>
      <name val="Baguet Script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20"/>
      <name val="Arial"/>
      <family val="2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ptos"/>
      <family val="2"/>
    </font>
    <font>
      <sz val="9"/>
      <color rgb="FFFF0000"/>
      <name val="Baguet Script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rgb="FFCC3300"/>
        <bgColor indexed="64"/>
      </patternFill>
    </fill>
    <fill>
      <gradientFill degree="45">
        <stop position="0">
          <color rgb="FFC00000"/>
        </stop>
        <stop position="1">
          <color rgb="FFFFFF00"/>
        </stop>
      </gradientFill>
    </fill>
    <fill>
      <patternFill patternType="solid">
        <fgColor rgb="FFFFFF00"/>
        <bgColor auto="1"/>
      </patternFill>
    </fill>
    <fill>
      <gradientFill degree="45">
        <stop position="0">
          <color theme="5" tint="-0.25098422193060094"/>
        </stop>
        <stop position="1">
          <color rgb="FFFFFF00"/>
        </stop>
      </gradientFill>
    </fill>
    <fill>
      <patternFill patternType="solid">
        <fgColor rgb="FFFFFF00"/>
        <bgColor indexed="64"/>
      </patternFill>
    </fill>
    <fill>
      <gradientFill degree="45">
        <stop position="0">
          <color rgb="FFFFFF00"/>
        </stop>
        <stop position="1">
          <color rgb="FF00B050"/>
        </stop>
      </gradientFill>
    </fill>
    <fill>
      <patternFill patternType="solid">
        <fgColor rgb="FF00B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indexed="3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/>
    <xf numFmtId="0" fontId="10" fillId="0" borderId="0"/>
    <xf numFmtId="9" fontId="31" fillId="0" borderId="0" applyFont="0" applyFill="0" applyBorder="0" applyAlignment="0" applyProtection="0"/>
  </cellStyleXfs>
  <cellXfs count="148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10" fillId="0" borderId="0" xfId="1"/>
    <xf numFmtId="0" fontId="10" fillId="0" borderId="9" xfId="1" applyBorder="1" applyAlignment="1">
      <alignment horizontal="center" vertical="center" wrapText="1"/>
    </xf>
    <xf numFmtId="0" fontId="10" fillId="0" borderId="9" xfId="1" applyBorder="1" applyAlignment="1">
      <alignment horizontal="center" vertical="center"/>
    </xf>
    <xf numFmtId="49" fontId="10" fillId="0" borderId="9" xfId="1" applyNumberForma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/>
    </xf>
    <xf numFmtId="0" fontId="10" fillId="6" borderId="9" xfId="1" applyFill="1" applyBorder="1" applyAlignment="1">
      <alignment horizontal="center" vertical="center"/>
    </xf>
    <xf numFmtId="49" fontId="14" fillId="0" borderId="24" xfId="1" applyNumberFormat="1" applyFont="1" applyBorder="1" applyAlignment="1">
      <alignment horizontal="center" vertical="center"/>
    </xf>
    <xf numFmtId="49" fontId="14" fillId="0" borderId="25" xfId="1" applyNumberFormat="1" applyFont="1" applyBorder="1" applyAlignment="1">
      <alignment horizontal="center" vertical="center"/>
    </xf>
    <xf numFmtId="49" fontId="14" fillId="0" borderId="26" xfId="1" applyNumberFormat="1" applyFont="1" applyBorder="1" applyAlignment="1">
      <alignment horizontal="center" vertical="center"/>
    </xf>
    <xf numFmtId="49" fontId="10" fillId="7" borderId="20" xfId="1" applyNumberFormat="1" applyFill="1" applyBorder="1" applyAlignment="1">
      <alignment horizontal="center" vertical="center" wrapText="1"/>
    </xf>
    <xf numFmtId="49" fontId="10" fillId="8" borderId="21" xfId="1" applyNumberFormat="1" applyFill="1" applyBorder="1" applyAlignment="1">
      <alignment horizontal="center" vertical="center" wrapText="1"/>
    </xf>
    <xf numFmtId="49" fontId="10" fillId="9" borderId="22" xfId="1" applyNumberFormat="1" applyFill="1" applyBorder="1" applyAlignment="1">
      <alignment horizontal="center" vertical="center" wrapText="1"/>
    </xf>
    <xf numFmtId="0" fontId="14" fillId="0" borderId="30" xfId="1" applyFont="1" applyBorder="1" applyAlignment="1">
      <alignment horizontal="center" vertical="center"/>
    </xf>
    <xf numFmtId="49" fontId="10" fillId="7" borderId="29" xfId="1" applyNumberFormat="1" applyFill="1" applyBorder="1" applyAlignment="1">
      <alignment horizontal="center" vertical="center" wrapText="1"/>
    </xf>
    <xf numFmtId="49" fontId="10" fillId="9" borderId="21" xfId="1" applyNumberFormat="1" applyFill="1" applyBorder="1" applyAlignment="1">
      <alignment horizontal="center" vertical="center" wrapText="1"/>
    </xf>
    <xf numFmtId="49" fontId="15" fillId="10" borderId="31" xfId="1" applyNumberFormat="1" applyFont="1" applyFill="1" applyBorder="1" applyAlignment="1">
      <alignment horizontal="left" vertical="top" wrapText="1"/>
    </xf>
    <xf numFmtId="49" fontId="10" fillId="8" borderId="29" xfId="1" applyNumberFormat="1" applyFill="1" applyBorder="1" applyAlignment="1">
      <alignment horizontal="center" vertical="center" wrapText="1"/>
    </xf>
    <xf numFmtId="49" fontId="10" fillId="9" borderId="9" xfId="1" applyNumberFormat="1" applyFill="1" applyBorder="1" applyAlignment="1">
      <alignment horizontal="center" vertical="center" wrapText="1"/>
    </xf>
    <xf numFmtId="49" fontId="10" fillId="11" borderId="9" xfId="1" applyNumberFormat="1" applyFill="1" applyBorder="1" applyAlignment="1">
      <alignment horizontal="center" vertical="center" wrapText="1"/>
    </xf>
    <xf numFmtId="0" fontId="10" fillId="0" borderId="0" xfId="1" applyAlignment="1">
      <alignment vertical="center" textRotation="90" wrapText="1"/>
    </xf>
    <xf numFmtId="0" fontId="14" fillId="0" borderId="26" xfId="1" applyFont="1" applyBorder="1" applyAlignment="1">
      <alignment horizontal="center" vertical="center"/>
    </xf>
    <xf numFmtId="49" fontId="10" fillId="9" borderId="24" xfId="1" applyNumberFormat="1" applyFill="1" applyBorder="1" applyAlignment="1">
      <alignment horizontal="center" vertical="center" wrapText="1"/>
    </xf>
    <xf numFmtId="49" fontId="15" fillId="12" borderId="32" xfId="1" applyNumberFormat="1" applyFont="1" applyFill="1" applyBorder="1" applyAlignment="1">
      <alignment horizontal="left" vertical="top" wrapText="1"/>
    </xf>
    <xf numFmtId="49" fontId="10" fillId="13" borderId="25" xfId="1" applyNumberFormat="1" applyFill="1" applyBorder="1" applyAlignment="1">
      <alignment horizontal="center" vertical="center" wrapText="1"/>
    </xf>
    <xf numFmtId="49" fontId="10" fillId="14" borderId="33" xfId="1" applyNumberFormat="1" applyFill="1" applyBorder="1" applyAlignment="1">
      <alignment horizontal="left" vertical="top" wrapText="1"/>
    </xf>
    <xf numFmtId="0" fontId="10" fillId="5" borderId="9" xfId="1" applyFill="1" applyBorder="1" applyAlignment="1">
      <alignment horizontal="center" vertical="center"/>
    </xf>
    <xf numFmtId="49" fontId="10" fillId="15" borderId="9" xfId="1" applyNumberFormat="1" applyFill="1" applyBorder="1" applyAlignment="1">
      <alignment horizontal="center" vertical="center"/>
    </xf>
    <xf numFmtId="49" fontId="10" fillId="13" borderId="9" xfId="1" applyNumberFormat="1" applyFill="1" applyBorder="1" applyAlignment="1">
      <alignment horizontal="center" vertical="center"/>
    </xf>
    <xf numFmtId="49" fontId="10" fillId="9" borderId="9" xfId="1" applyNumberFormat="1" applyFill="1" applyBorder="1" applyAlignment="1">
      <alignment horizontal="center" vertical="center"/>
    </xf>
    <xf numFmtId="49" fontId="10" fillId="8" borderId="9" xfId="1" applyNumberFormat="1" applyFill="1" applyBorder="1" applyAlignment="1">
      <alignment horizontal="center" vertical="center"/>
    </xf>
    <xf numFmtId="0" fontId="23" fillId="0" borderId="28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 vertical="center"/>
    </xf>
    <xf numFmtId="0" fontId="25" fillId="0" borderId="0" xfId="1" applyFont="1"/>
    <xf numFmtId="0" fontId="10" fillId="4" borderId="0" xfId="1" applyFill="1"/>
    <xf numFmtId="0" fontId="28" fillId="4" borderId="6" xfId="0" applyFont="1" applyFill="1" applyBorder="1" applyAlignment="1">
      <alignment horizontal="center" vertical="center"/>
    </xf>
    <xf numFmtId="0" fontId="28" fillId="4" borderId="6" xfId="0" applyFont="1" applyFill="1" applyBorder="1" applyAlignment="1">
      <alignment horizontal="center" vertical="center" wrapText="1"/>
    </xf>
    <xf numFmtId="0" fontId="28" fillId="4" borderId="6" xfId="0" applyFont="1" applyFill="1" applyBorder="1" applyAlignment="1">
      <alignment horizontal="left" vertical="center" wrapText="1"/>
    </xf>
    <xf numFmtId="14" fontId="28" fillId="4" borderId="6" xfId="0" applyNumberFormat="1" applyFont="1" applyFill="1" applyBorder="1" applyAlignment="1">
      <alignment horizontal="center" vertical="center"/>
    </xf>
    <xf numFmtId="0" fontId="30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9" xfId="0" applyBorder="1"/>
    <xf numFmtId="9" fontId="0" fillId="0" borderId="9" xfId="3" applyFont="1" applyBorder="1" applyAlignment="1">
      <alignment horizontal="center" vertical="center"/>
    </xf>
    <xf numFmtId="9" fontId="0" fillId="0" borderId="0" xfId="0" applyNumberFormat="1"/>
    <xf numFmtId="0" fontId="0" fillId="0" borderId="9" xfId="3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0" fillId="0" borderId="23" xfId="0" applyBorder="1"/>
    <xf numFmtId="0" fontId="0" fillId="0" borderId="9" xfId="3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4" fillId="4" borderId="0" xfId="0" applyFont="1" applyFill="1"/>
    <xf numFmtId="0" fontId="32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7" fillId="0" borderId="8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9" fillId="4" borderId="14" xfId="2" applyFont="1" applyFill="1" applyBorder="1" applyAlignment="1">
      <alignment horizontal="center" vertical="center" wrapText="1"/>
    </xf>
    <xf numFmtId="0" fontId="19" fillId="4" borderId="16" xfId="2" applyFont="1" applyFill="1" applyBorder="1" applyAlignment="1">
      <alignment horizontal="center" vertical="center" wrapText="1"/>
    </xf>
    <xf numFmtId="0" fontId="19" fillId="4" borderId="15" xfId="2" applyFont="1" applyFill="1" applyBorder="1" applyAlignment="1">
      <alignment horizontal="center" vertical="center" wrapText="1"/>
    </xf>
    <xf numFmtId="0" fontId="21" fillId="0" borderId="17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2" fillId="4" borderId="14" xfId="1" applyFont="1" applyFill="1" applyBorder="1" applyAlignment="1">
      <alignment horizontal="center" vertical="center" wrapText="1"/>
    </xf>
    <xf numFmtId="0" fontId="22" fillId="4" borderId="15" xfId="1" applyFont="1" applyFill="1" applyBorder="1" applyAlignment="1">
      <alignment horizontal="center" vertical="center" wrapText="1"/>
    </xf>
    <xf numFmtId="0" fontId="23" fillId="0" borderId="14" xfId="1" applyFont="1" applyBorder="1" applyAlignment="1">
      <alignment horizontal="center" vertical="center"/>
    </xf>
    <xf numFmtId="0" fontId="23" fillId="0" borderId="15" xfId="1" applyFont="1" applyBorder="1" applyAlignment="1">
      <alignment horizontal="center" vertical="center"/>
    </xf>
    <xf numFmtId="0" fontId="10" fillId="0" borderId="9" xfId="1" applyBorder="1" applyAlignment="1">
      <alignment horizontal="center" vertical="center"/>
    </xf>
    <xf numFmtId="0" fontId="10" fillId="0" borderId="17" xfId="1" applyBorder="1" applyAlignment="1">
      <alignment horizontal="center" vertical="center"/>
    </xf>
    <xf numFmtId="0" fontId="10" fillId="0" borderId="18" xfId="1" applyBorder="1" applyAlignment="1">
      <alignment horizontal="center" vertical="center"/>
    </xf>
    <xf numFmtId="0" fontId="10" fillId="0" borderId="19" xfId="1" applyBorder="1" applyAlignment="1">
      <alignment horizontal="center" vertical="center"/>
    </xf>
    <xf numFmtId="0" fontId="10" fillId="0" borderId="17" xfId="1" applyBorder="1" applyAlignment="1">
      <alignment horizontal="center"/>
    </xf>
    <xf numFmtId="0" fontId="10" fillId="0" borderId="18" xfId="1" applyBorder="1" applyAlignment="1">
      <alignment horizontal="center"/>
    </xf>
    <xf numFmtId="0" fontId="10" fillId="0" borderId="19" xfId="1" applyBorder="1" applyAlignment="1">
      <alignment horizontal="center"/>
    </xf>
    <xf numFmtId="0" fontId="13" fillId="16" borderId="11" xfId="1" applyFont="1" applyFill="1" applyBorder="1" applyAlignment="1">
      <alignment horizontal="center" vertical="center"/>
    </xf>
    <xf numFmtId="0" fontId="13" fillId="16" borderId="12" xfId="1" applyFont="1" applyFill="1" applyBorder="1" applyAlignment="1">
      <alignment horizontal="center" vertical="center"/>
    </xf>
    <xf numFmtId="0" fontId="13" fillId="16" borderId="34" xfId="1" applyFont="1" applyFill="1" applyBorder="1" applyAlignment="1">
      <alignment horizontal="center" vertical="center"/>
    </xf>
    <xf numFmtId="0" fontId="13" fillId="16" borderId="35" xfId="1" applyFont="1" applyFill="1" applyBorder="1" applyAlignment="1">
      <alignment horizontal="center" vertical="center"/>
    </xf>
    <xf numFmtId="0" fontId="13" fillId="16" borderId="14" xfId="1" applyFont="1" applyFill="1" applyBorder="1" applyAlignment="1">
      <alignment horizontal="center" vertical="center"/>
    </xf>
    <xf numFmtId="0" fontId="13" fillId="16" borderId="15" xfId="1" applyFont="1" applyFill="1" applyBorder="1" applyAlignment="1">
      <alignment horizontal="center" vertical="center"/>
    </xf>
    <xf numFmtId="0" fontId="13" fillId="16" borderId="11" xfId="1" applyFont="1" applyFill="1" applyBorder="1" applyAlignment="1">
      <alignment horizontal="center" vertical="center" wrapText="1"/>
    </xf>
    <xf numFmtId="0" fontId="13" fillId="16" borderId="13" xfId="1" applyFont="1" applyFill="1" applyBorder="1" applyAlignment="1">
      <alignment horizontal="center" vertical="center" wrapText="1"/>
    </xf>
    <xf numFmtId="0" fontId="13" fillId="16" borderId="12" xfId="1" applyFont="1" applyFill="1" applyBorder="1" applyAlignment="1">
      <alignment horizontal="center" vertical="center" wrapText="1"/>
    </xf>
    <xf numFmtId="0" fontId="13" fillId="16" borderId="34" xfId="1" applyFont="1" applyFill="1" applyBorder="1" applyAlignment="1">
      <alignment horizontal="center" vertical="center" wrapText="1"/>
    </xf>
    <xf numFmtId="0" fontId="13" fillId="16" borderId="0" xfId="1" applyFont="1" applyFill="1" applyAlignment="1">
      <alignment horizontal="center" vertical="center" wrapText="1"/>
    </xf>
    <xf numFmtId="0" fontId="13" fillId="16" borderId="35" xfId="1" applyFont="1" applyFill="1" applyBorder="1" applyAlignment="1">
      <alignment horizontal="center" vertical="center" wrapText="1"/>
    </xf>
    <xf numFmtId="0" fontId="13" fillId="16" borderId="14" xfId="1" applyFont="1" applyFill="1" applyBorder="1" applyAlignment="1">
      <alignment horizontal="center" vertical="center" wrapText="1"/>
    </xf>
    <xf numFmtId="0" fontId="13" fillId="16" borderId="16" xfId="1" applyFont="1" applyFill="1" applyBorder="1" applyAlignment="1">
      <alignment horizontal="center" vertical="center" wrapText="1"/>
    </xf>
    <xf numFmtId="0" fontId="13" fillId="16" borderId="15" xfId="1" applyFont="1" applyFill="1" applyBorder="1" applyAlignment="1">
      <alignment horizontal="center" vertical="center" wrapText="1"/>
    </xf>
    <xf numFmtId="0" fontId="16" fillId="17" borderId="9" xfId="0" applyFont="1" applyFill="1" applyBorder="1" applyAlignment="1">
      <alignment horizontal="center" vertical="center" wrapText="1"/>
    </xf>
    <xf numFmtId="0" fontId="17" fillId="17" borderId="9" xfId="0" applyFont="1" applyFill="1" applyBorder="1" applyAlignment="1">
      <alignment horizontal="center" vertical="center" wrapText="1"/>
    </xf>
    <xf numFmtId="0" fontId="19" fillId="16" borderId="9" xfId="1" applyFont="1" applyFill="1" applyBorder="1" applyAlignment="1">
      <alignment horizontal="center" vertical="center" wrapText="1"/>
    </xf>
    <xf numFmtId="0" fontId="20" fillId="16" borderId="9" xfId="1" applyFont="1" applyFill="1" applyBorder="1" applyAlignment="1">
      <alignment horizontal="center" vertical="center" wrapText="1"/>
    </xf>
    <xf numFmtId="0" fontId="10" fillId="5" borderId="9" xfId="1" applyFill="1" applyBorder="1" applyAlignment="1">
      <alignment horizontal="center" vertical="center" wrapText="1"/>
    </xf>
    <xf numFmtId="0" fontId="10" fillId="5" borderId="9" xfId="1" applyFill="1" applyBorder="1" applyAlignment="1">
      <alignment horizontal="center" vertical="center"/>
    </xf>
    <xf numFmtId="0" fontId="10" fillId="0" borderId="17" xfId="1" applyBorder="1" applyAlignment="1">
      <alignment horizontal="center" vertical="center" wrapText="1"/>
    </xf>
    <xf numFmtId="0" fontId="10" fillId="0" borderId="18" xfId="1" applyBorder="1" applyAlignment="1">
      <alignment horizontal="center" vertical="center" wrapText="1"/>
    </xf>
    <xf numFmtId="0" fontId="10" fillId="0" borderId="19" xfId="1" applyBorder="1" applyAlignment="1">
      <alignment horizontal="center" vertical="center" wrapText="1"/>
    </xf>
    <xf numFmtId="0" fontId="10" fillId="0" borderId="9" xfId="1" applyBorder="1" applyAlignment="1">
      <alignment horizontal="center" vertical="center" wrapText="1"/>
    </xf>
    <xf numFmtId="0" fontId="13" fillId="5" borderId="23" xfId="1" applyFont="1" applyFill="1" applyBorder="1" applyAlignment="1">
      <alignment horizontal="center" vertical="center" textRotation="90" wrapText="1"/>
    </xf>
    <xf numFmtId="0" fontId="13" fillId="5" borderId="27" xfId="1" applyFont="1" applyFill="1" applyBorder="1" applyAlignment="1">
      <alignment horizontal="center" vertical="center" textRotation="90" wrapText="1"/>
    </xf>
    <xf numFmtId="0" fontId="13" fillId="5" borderId="28" xfId="1" applyFont="1" applyFill="1" applyBorder="1" applyAlignment="1">
      <alignment horizontal="center" vertical="center" textRotation="90" wrapText="1"/>
    </xf>
    <xf numFmtId="0" fontId="14" fillId="0" borderId="20" xfId="1" applyFont="1" applyBorder="1" applyAlignment="1">
      <alignment horizontal="center" vertical="center" wrapText="1"/>
    </xf>
    <xf numFmtId="0" fontId="14" fillId="0" borderId="29" xfId="1" applyFont="1" applyBorder="1" applyAlignment="1">
      <alignment horizontal="center" vertical="center" wrapText="1"/>
    </xf>
    <xf numFmtId="0" fontId="14" fillId="0" borderId="24" xfId="1" applyFont="1" applyBorder="1" applyAlignment="1">
      <alignment horizontal="center" vertical="center" wrapText="1"/>
    </xf>
    <xf numFmtId="0" fontId="12" fillId="5" borderId="9" xfId="1" applyFont="1" applyFill="1" applyBorder="1" applyAlignment="1">
      <alignment horizontal="center" vertical="center" wrapText="1"/>
    </xf>
    <xf numFmtId="0" fontId="12" fillId="5" borderId="9" xfId="1" applyFont="1" applyFill="1" applyBorder="1" applyAlignment="1">
      <alignment horizontal="center" vertical="center"/>
    </xf>
    <xf numFmtId="0" fontId="13" fillId="5" borderId="17" xfId="1" applyFont="1" applyFill="1" applyBorder="1" applyAlignment="1">
      <alignment horizontal="center" vertical="center" wrapText="1"/>
    </xf>
    <xf numFmtId="0" fontId="13" fillId="5" borderId="18" xfId="1" applyFont="1" applyFill="1" applyBorder="1" applyAlignment="1">
      <alignment horizontal="center" vertical="center" wrapText="1"/>
    </xf>
    <xf numFmtId="0" fontId="13" fillId="5" borderId="19" xfId="1" applyFont="1" applyFill="1" applyBorder="1" applyAlignment="1">
      <alignment horizontal="center" vertical="center" wrapText="1"/>
    </xf>
    <xf numFmtId="0" fontId="13" fillId="5" borderId="9" xfId="1" applyFont="1" applyFill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14" fillId="0" borderId="21" xfId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/>
    </xf>
    <xf numFmtId="0" fontId="10" fillId="0" borderId="17" xfId="1" applyBorder="1" applyAlignment="1">
      <alignment horizontal="left" vertical="center" wrapText="1"/>
    </xf>
    <xf numFmtId="0" fontId="10" fillId="0" borderId="18" xfId="1" applyBorder="1" applyAlignment="1">
      <alignment horizontal="left" vertical="center" wrapText="1"/>
    </xf>
    <xf numFmtId="0" fontId="10" fillId="0" borderId="19" xfId="1" applyBorder="1" applyAlignment="1">
      <alignment horizontal="left" vertical="center" wrapText="1"/>
    </xf>
    <xf numFmtId="0" fontId="10" fillId="0" borderId="17" xfId="1" applyBorder="1" applyAlignment="1">
      <alignment horizontal="left" wrapText="1"/>
    </xf>
    <xf numFmtId="0" fontId="10" fillId="0" borderId="18" xfId="1" applyBorder="1" applyAlignment="1">
      <alignment horizontal="left" wrapText="1"/>
    </xf>
    <xf numFmtId="0" fontId="10" fillId="0" borderId="19" xfId="1" applyBorder="1" applyAlignment="1">
      <alignment horizontal="left" wrapText="1"/>
    </xf>
    <xf numFmtId="0" fontId="11" fillId="0" borderId="0" xfId="1" applyFont="1" applyAlignment="1">
      <alignment horizontal="center"/>
    </xf>
    <xf numFmtId="0" fontId="12" fillId="5" borderId="11" xfId="1" applyFont="1" applyFill="1" applyBorder="1" applyAlignment="1">
      <alignment horizontal="center" vertical="center" wrapText="1"/>
    </xf>
    <xf numFmtId="0" fontId="12" fillId="5" borderId="12" xfId="1" applyFont="1" applyFill="1" applyBorder="1" applyAlignment="1">
      <alignment horizontal="center" vertical="center" wrapText="1"/>
    </xf>
    <xf numFmtId="0" fontId="12" fillId="5" borderId="14" xfId="1" applyFont="1" applyFill="1" applyBorder="1" applyAlignment="1">
      <alignment horizontal="center" vertical="center" wrapText="1"/>
    </xf>
    <xf numFmtId="0" fontId="12" fillId="5" borderId="15" xfId="1" applyFont="1" applyFill="1" applyBorder="1" applyAlignment="1">
      <alignment horizontal="center" vertical="center" wrapText="1"/>
    </xf>
    <xf numFmtId="0" fontId="12" fillId="5" borderId="11" xfId="1" applyFont="1" applyFill="1" applyBorder="1" applyAlignment="1">
      <alignment horizontal="center" vertical="center"/>
    </xf>
    <xf numFmtId="0" fontId="12" fillId="5" borderId="13" xfId="1" applyFont="1" applyFill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0" fontId="12" fillId="5" borderId="14" xfId="1" applyFont="1" applyFill="1" applyBorder="1" applyAlignment="1">
      <alignment horizontal="center" vertical="center"/>
    </xf>
    <xf numFmtId="0" fontId="12" fillId="5" borderId="16" xfId="1" applyFont="1" applyFill="1" applyBorder="1" applyAlignment="1">
      <alignment horizontal="center" vertical="center"/>
    </xf>
    <xf numFmtId="0" fontId="12" fillId="5" borderId="15" xfId="1" applyFont="1" applyFill="1" applyBorder="1" applyAlignment="1">
      <alignment horizontal="center" vertical="center"/>
    </xf>
    <xf numFmtId="0" fontId="0" fillId="0" borderId="0" xfId="0" applyNumberFormat="1"/>
    <xf numFmtId="0" fontId="34" fillId="4" borderId="0" xfId="0" applyNumberFormat="1" applyFont="1" applyFill="1"/>
  </cellXfs>
  <cellStyles count="4">
    <cellStyle name="Normal" xfId="0" builtinId="0"/>
    <cellStyle name="Normal 2" xfId="1" xr:uid="{56C95330-B768-483B-8C5B-32938E495F98}"/>
    <cellStyle name="Normal_Panorama de Riesgos - Formaplac" xfId="2" xr:uid="{6575A388-07FB-48C9-A9EA-06CCDAE34F73}"/>
    <cellStyle name="Porcentaje" xfId="3" builtinId="5"/>
  </cellStyles>
  <dxfs count="26"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4.9989318521683403E-2"/>
      </font>
      <fill>
        <patternFill>
          <bgColor rgb="FF990033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  <i val="0"/>
        <sz val="16"/>
        <color rgb="FF0070C0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F72" pivot="0" table="0" count="8" xr9:uid="{298D2C24-25BE-47B2-9E74-86AA86AEF92C}">
      <tableStyleElement type="wholeTable" dxfId="25"/>
      <tableStyleElement type="headerRow" dxfId="24"/>
    </tableStyle>
  </tableStyles>
  <colors>
    <mruColors>
      <color rgb="FFFF5050"/>
      <color rgb="FFFF0000"/>
      <color rgb="FF000000"/>
      <color rgb="FF00558A"/>
      <color rgb="FFFF3300"/>
      <color rgb="FFF9F66F"/>
      <color rgb="FFFE7C6A"/>
      <color rgb="FFCC3300"/>
      <color rgb="FF990033"/>
      <color rgb="FFFF6600"/>
    </mruColors>
  </colors>
  <extLst>
    <ext xmlns:x14="http://schemas.microsoft.com/office/spreadsheetml/2009/9/main" uri="{46F421CA-312F-682f-3DD2-61675219B42D}">
      <x14:dxfs count="6">
        <dxf>
          <fill>
            <patternFill>
              <bgColor theme="7" tint="0.39994506668294322"/>
            </patternFill>
          </fill>
        </dxf>
        <dxf>
          <fill>
            <patternFill>
              <bgColor theme="7" tint="0.39994506668294322"/>
            </patternFill>
          </fill>
        </dxf>
        <dxf>
          <font>
            <color theme="0"/>
          </font>
          <fill>
            <gradientFill type="path">
              <stop position="0">
                <color theme="8" tint="-0.25098422193060094"/>
              </stop>
              <stop position="1">
                <color rgb="FF002060"/>
              </stop>
            </gradientFill>
          </fill>
        </dxf>
        <dxf>
          <font>
            <color theme="0"/>
          </font>
          <fill>
            <gradientFill type="path">
              <stop position="0">
                <color theme="8" tint="-0.25098422193060094"/>
              </stop>
              <stop position="1">
                <color rgb="FF002060"/>
              </stop>
            </gradientFill>
          </fill>
        </dxf>
        <dxf>
          <fill>
            <patternFill>
              <bgColor theme="0" tint="-0.14996795556505021"/>
            </patternFill>
          </fill>
        </dxf>
        <dxf>
          <fill>
            <patternFill>
              <bgColor theme="0" tint="-0.1499679555650502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F72">
          <x14:slicerStyleElements>
            <x14:slicerStyleElement type="unselectedItemWithData" dxfId="5"/>
            <x14:slicerStyleElement type="unselectedItemWithNoData" dxfId="4"/>
            <x14:slicerStyleElement type="selectedItemWithData" dxfId="3"/>
            <x14:slicerStyleElement type="selectedItemWithNoData" dxfId="2"/>
            <x14:slicerStyleElement type="hoveredSelectedItemWith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27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27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124416"/>
        <c:axId val="1566121088"/>
      </c:lineChart>
      <c:catAx>
        <c:axId val="1566124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66121088"/>
        <c:crosses val="autoZero"/>
        <c:auto val="1"/>
        <c:lblAlgn val="ctr"/>
        <c:lblOffset val="100"/>
        <c:noMultiLvlLbl val="0"/>
      </c:catAx>
      <c:valAx>
        <c:axId val="1566121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6612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TD!$C$22:$C$29</c:f>
              <c:strCache>
                <c:ptCount val="8"/>
                <c:pt idx="0">
                  <c:v>INSPECCION</c:v>
                </c:pt>
                <c:pt idx="1">
                  <c:v>REUNIÓN INTERNA</c:v>
                </c:pt>
                <c:pt idx="2">
                  <c:v>COPASSO</c:v>
                </c:pt>
                <c:pt idx="3">
                  <c:v>AUDITORIA INTERNA</c:v>
                </c:pt>
                <c:pt idx="4">
                  <c:v>AUDITORIA EXTERNA</c:v>
                </c:pt>
                <c:pt idx="5">
                  <c:v>REVISIÓN LEGAL</c:v>
                </c:pt>
                <c:pt idx="6">
                  <c:v>COMITÉ DE SOSTENIBILIDAD</c:v>
                </c:pt>
                <c:pt idx="7">
                  <c:v>OTROS</c:v>
                </c:pt>
              </c:strCache>
            </c:strRef>
          </c:cat>
          <c:val>
            <c:numRef>
              <c:f>TD!$D$22:$D$29</c:f>
              <c:numCache>
                <c:formatCode>General</c:formatCode>
                <c:ptCount val="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E-459D-84E1-E0A45C7BF3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50144352"/>
        <c:axId val="1458714192"/>
      </c:barChart>
      <c:catAx>
        <c:axId val="4501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58714192"/>
        <c:crosses val="autoZero"/>
        <c:auto val="1"/>
        <c:lblAlgn val="ctr"/>
        <c:lblOffset val="100"/>
        <c:noMultiLvlLbl val="0"/>
      </c:catAx>
      <c:valAx>
        <c:axId val="1458714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014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flip="none" rotWithShape="1">
                <a:gsLst>
                  <a:gs pos="0">
                    <a:srgbClr val="FF3300">
                      <a:shade val="30000"/>
                      <a:satMod val="115000"/>
                    </a:srgbClr>
                  </a:gs>
                  <a:gs pos="50000">
                    <a:srgbClr val="FF3300">
                      <a:shade val="67500"/>
                      <a:satMod val="115000"/>
                    </a:srgbClr>
                  </a:gs>
                  <a:gs pos="100000">
                    <a:srgbClr val="FF3300">
                      <a:shade val="100000"/>
                      <a:satMod val="115000"/>
                    </a:srgbClr>
                  </a:gs>
                </a:gsLst>
                <a:lin ang="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47-485B-9070-7CD07771D7E8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47-485B-9070-7CD07771D7E8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0">
                    <a:srgbClr val="FF3300">
                      <a:shade val="30000"/>
                      <a:satMod val="115000"/>
                    </a:srgbClr>
                  </a:gs>
                  <a:gs pos="50000">
                    <a:srgbClr val="FF3300">
                      <a:shade val="67500"/>
                      <a:satMod val="115000"/>
                    </a:srgbClr>
                  </a:gs>
                  <a:gs pos="100000">
                    <a:srgbClr val="FF3300">
                      <a:shade val="100000"/>
                      <a:satMod val="115000"/>
                    </a:srgbClr>
                  </a:gs>
                </a:gsLst>
                <a:lin ang="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47-485B-9070-7CD07771D7E8}"/>
              </c:ext>
            </c:extLst>
          </c:dPt>
          <c:dPt>
            <c:idx val="3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47-485B-9070-7CD07771D7E8}"/>
              </c:ext>
            </c:extLst>
          </c:dPt>
          <c:dPt>
            <c:idx val="4"/>
            <c:bubble3D val="0"/>
            <c:spPr>
              <a:gradFill flip="none" rotWithShape="1">
                <a:gsLst>
                  <a:gs pos="0">
                    <a:srgbClr val="FF3300">
                      <a:shade val="30000"/>
                      <a:satMod val="115000"/>
                    </a:srgbClr>
                  </a:gs>
                  <a:gs pos="50000">
                    <a:srgbClr val="FF3300">
                      <a:shade val="67500"/>
                      <a:satMod val="115000"/>
                    </a:srgbClr>
                  </a:gs>
                  <a:gs pos="100000">
                    <a:srgbClr val="FF330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47-485B-9070-7CD07771D7E8}"/>
              </c:ext>
            </c:extLst>
          </c:dPt>
          <c:dPt>
            <c:idx val="5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540000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47-485B-9070-7CD07771D7E8}"/>
              </c:ext>
            </c:extLst>
          </c:dPt>
          <c:dPt>
            <c:idx val="6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540000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47-485B-9070-7CD07771D7E8}"/>
              </c:ext>
            </c:extLst>
          </c:dPt>
          <c:dPt>
            <c:idx val="7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0800000" scaled="1"/>
                <a:tileRect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47-485B-9070-7CD07771D7E8}"/>
              </c:ext>
            </c:extLst>
          </c:dPt>
          <c:dPt>
            <c:idx val="8"/>
            <c:bubble3D val="0"/>
            <c:spPr>
              <a:gradFill flip="none" rotWithShape="1">
                <a:gsLst>
                  <a:gs pos="0">
                    <a:schemeClr val="accent6">
                      <a:lumMod val="75000"/>
                      <a:shade val="30000"/>
                      <a:satMod val="115000"/>
                    </a:schemeClr>
                  </a:gs>
                  <a:gs pos="50000">
                    <a:schemeClr val="accent6">
                      <a:lumMod val="75000"/>
                      <a:shade val="67500"/>
                      <a:satMod val="115000"/>
                    </a:schemeClr>
                  </a:gs>
                  <a:gs pos="100000">
                    <a:schemeClr val="accent6">
                      <a:lumMod val="75000"/>
                      <a:shade val="100000"/>
                      <a:satMod val="115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47-485B-9070-7CD07771D7E8}"/>
              </c:ext>
            </c:extLst>
          </c:dPt>
          <c:dPt>
            <c:idx val="9"/>
            <c:bubble3D val="0"/>
            <c:spPr>
              <a:gradFill flip="none" rotWithShape="1">
                <a:gsLst>
                  <a:gs pos="0">
                    <a:schemeClr val="accent6">
                      <a:lumMod val="75000"/>
                      <a:shade val="30000"/>
                      <a:satMod val="115000"/>
                    </a:schemeClr>
                  </a:gs>
                  <a:gs pos="50000">
                    <a:schemeClr val="accent6">
                      <a:lumMod val="75000"/>
                      <a:shade val="67500"/>
                      <a:satMod val="115000"/>
                    </a:schemeClr>
                  </a:gs>
                  <a:gs pos="100000">
                    <a:schemeClr val="accent6">
                      <a:lumMod val="75000"/>
                      <a:shade val="100000"/>
                      <a:satMod val="115000"/>
                    </a:schemeClr>
                  </a:gs>
                </a:gsLst>
                <a:path path="circle">
                  <a:fillToRect l="100000" b="100000"/>
                </a:path>
                <a:tileRect t="-100000" r="-10000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47-485B-9070-7CD07771D7E8}"/>
              </c:ext>
            </c:extLst>
          </c:dPt>
          <c:dPt>
            <c:idx val="1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47-485B-9070-7CD07771D7E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91D8491-191E-4225-B99E-2853932E0AFC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247-485B-9070-7CD07771D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352731E-E3BE-4021-B5D4-0E92E7E52670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247-485B-9070-7CD07771D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374320-AF7C-43B8-A439-2F476353A223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247-485B-9070-7CD07771D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5DC91A5-7911-4A19-B5A6-A3F96442A0EA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247-485B-9070-7CD07771D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703EDFA-EAF7-4C8E-ADBB-6E0FD47FB05E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247-485B-9070-7CD07771D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B12CE61-6836-4873-ACFF-26D37BC3FF48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247-485B-9070-7CD07771D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759602A-E527-4EFD-843B-B5265860A82B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247-485B-9070-7CD07771D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CB73D54-A318-4AC8-89AF-68911076902E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247-485B-9070-7CD07771D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9E114F6-9DD1-4701-8B9B-88AB29C190F2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247-485B-9070-7CD07771D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4F07D27-554A-427A-81C9-8DACCCFDC530}" type="CELLRANGE">
                      <a:rPr lang="en-US"/>
                      <a:pPr/>
                      <a:t>[CELLRANGE]</a:t>
                    </a:fld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247-485B-9070-7CD07771D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s-EC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247-485B-9070-7CD07771D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Lit>
              <c:formatCode>General</c:formatCode>
              <c:ptCount val="11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5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TD!$I$33:$I$42</c15:f>
                <c15:dlblRangeCache>
                  <c:ptCount val="10"/>
                  <c:pt idx="0">
                    <c:v>10%</c:v>
                  </c:pt>
                  <c:pt idx="1">
                    <c:v>20%</c:v>
                  </c:pt>
                  <c:pt idx="2">
                    <c:v>30%</c:v>
                  </c:pt>
                  <c:pt idx="3">
                    <c:v>40%</c:v>
                  </c:pt>
                  <c:pt idx="4">
                    <c:v>50%</c:v>
                  </c:pt>
                  <c:pt idx="5">
                    <c:v>60%</c:v>
                  </c:pt>
                  <c:pt idx="6">
                    <c:v>70%</c:v>
                  </c:pt>
                  <c:pt idx="7">
                    <c:v>80%</c:v>
                  </c:pt>
                  <c:pt idx="8">
                    <c:v>90%</c:v>
                  </c:pt>
                  <c:pt idx="9">
                    <c:v>100%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3247-485B-9070-7CD07771D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0"/>
        <c:holeSize val="5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247-485B-9070-7CD07771D7E8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247-485B-9070-7CD07771D7E8}"/>
              </c:ext>
            </c:extLst>
          </c:dPt>
          <c:dPt>
            <c:idx val="2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247-485B-9070-7CD07771D7E8}"/>
              </c:ext>
            </c:extLst>
          </c:dPt>
          <c:val>
            <c:numRef>
              <c:f>TD!$H$33:$H$35</c:f>
              <c:numCache>
                <c:formatCode>0%</c:formatCode>
                <c:ptCount val="3"/>
                <c:pt idx="0">
                  <c:v>0</c:v>
                </c:pt>
                <c:pt idx="1">
                  <c:v>0.03</c:v>
                </c:pt>
                <c:pt idx="2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247-485B-9070-7CD07771D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33538085226261E-2"/>
          <c:y val="0"/>
          <c:w val="0.91172204586992067"/>
          <c:h val="0.841674686497521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7E-4A24-A3A8-7CC7CBCC47E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7E-4A24-A3A8-7CC7CBCC47EA}"/>
              </c:ext>
            </c:extLst>
          </c:dPt>
          <c:val>
            <c:numRef>
              <c:f>TD!$H$45:$H$46</c:f>
              <c:numCache>
                <c:formatCode>0%</c:formatCode>
                <c:ptCount val="2"/>
                <c:pt idx="0">
                  <c:v>0.1</c:v>
                </c:pt>
                <c:pt idx="1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E-4A24-A3A8-7CC7CBCC47E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67E-4A24-A3A8-7CC7CBCC47EA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67E-4A24-A3A8-7CC7CBCC47EA}"/>
              </c:ext>
            </c:extLst>
          </c:dPt>
          <c:val>
            <c:numRef>
              <c:f>TD!$I$45:$I$46</c:f>
              <c:numCache>
                <c:formatCode>0%</c:formatCode>
                <c:ptCount val="2"/>
                <c:pt idx="0">
                  <c:v>0.1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7E-4A24-A3A8-7CC7CBCC47EA}"/>
            </c:ext>
          </c:extLst>
        </c:ser>
        <c:ser>
          <c:idx val="2"/>
          <c:order val="2"/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7E-4A24-A3A8-7CC7CBCC47E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7E-4A24-A3A8-7CC7CBCC47EA}"/>
              </c:ext>
            </c:extLst>
          </c:dPt>
          <c:val>
            <c:numRef>
              <c:f>TD!$J$45:$J$46</c:f>
              <c:numCache>
                <c:formatCode>0%</c:formatCode>
                <c:ptCount val="2"/>
                <c:pt idx="0">
                  <c:v>0.1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7E-4A24-A3A8-7CC7CBCC47EA}"/>
            </c:ext>
          </c:extLst>
        </c:ser>
        <c:ser>
          <c:idx val="3"/>
          <c:order val="3"/>
          <c:spPr>
            <a:solidFill>
              <a:srgbClr val="FF33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F3300">
                      <a:shade val="30000"/>
                      <a:satMod val="115000"/>
                    </a:srgbClr>
                  </a:gs>
                  <a:gs pos="50000">
                    <a:srgbClr val="FF3300">
                      <a:shade val="67500"/>
                      <a:satMod val="115000"/>
                    </a:srgbClr>
                  </a:gs>
                  <a:gs pos="100000">
                    <a:srgbClr val="FF3300">
                      <a:shade val="100000"/>
                      <a:satMod val="115000"/>
                    </a:srgb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767E-4A24-A3A8-7CC7CBCC47EA}"/>
              </c:ext>
            </c:extLst>
          </c:dPt>
          <c:val>
            <c:numRef>
              <c:f>TD!$K$45:$K$46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7E-4A24-A3A8-7CC7CBCC47EA}"/>
            </c:ext>
          </c:extLst>
        </c:ser>
        <c:ser>
          <c:idx val="4"/>
          <c:order val="4"/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TD!$L$45:$L$46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67E-4A24-A3A8-7CC7CBCC47EA}"/>
            </c:ext>
          </c:extLst>
        </c:ser>
        <c:ser>
          <c:idx val="5"/>
          <c:order val="5"/>
          <c:spPr>
            <a:gradFill flip="none" rotWithShape="1">
              <a:gsLst>
                <a:gs pos="0">
                  <a:schemeClr val="accent4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4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4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TD!$M$45:$M$46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7E-4A24-A3A8-7CC7CBCC47EA}"/>
            </c:ext>
          </c:extLst>
        </c:ser>
        <c:ser>
          <c:idx val="6"/>
          <c:order val="6"/>
          <c:spPr>
            <a:gradFill flip="none" rotWithShape="1">
              <a:gsLst>
                <a:gs pos="0">
                  <a:schemeClr val="accent4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4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4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TD!$N$45:$N$46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67E-4A24-A3A8-7CC7CBCC47EA}"/>
            </c:ext>
          </c:extLst>
        </c:ser>
        <c:ser>
          <c:idx val="7"/>
          <c:order val="7"/>
          <c:spPr>
            <a:gradFill flip="none" rotWithShape="1">
              <a:gsLst>
                <a:gs pos="0">
                  <a:schemeClr val="accent4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4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4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TD!$O$45:$O$46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67E-4A24-A3A8-7CC7CBCC47EA}"/>
            </c:ext>
          </c:extLst>
        </c:ser>
        <c:ser>
          <c:idx val="8"/>
          <c:order val="8"/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TD!$P$45:$P$46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67E-4A24-A3A8-7CC7CBCC47EA}"/>
            </c:ext>
          </c:extLst>
        </c:ser>
        <c:ser>
          <c:idx val="9"/>
          <c:order val="9"/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TD!$Q$45:$Q$46</c:f>
              <c:numCache>
                <c:formatCode>General</c:formatCode>
                <c:ptCount val="2"/>
                <c:pt idx="0" formatCode="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67E-4A24-A3A8-7CC7CBCC4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4915488"/>
        <c:axId val="1683743824"/>
      </c:barChart>
      <c:catAx>
        <c:axId val="15049154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683743824"/>
        <c:crosses val="autoZero"/>
        <c:auto val="1"/>
        <c:lblAlgn val="ctr"/>
        <c:lblOffset val="100"/>
        <c:noMultiLvlLbl val="0"/>
      </c:catAx>
      <c:valAx>
        <c:axId val="1683743824"/>
        <c:scaling>
          <c:orientation val="minMax"/>
          <c:max val="1.05"/>
          <c:min val="0"/>
        </c:scaling>
        <c:delete val="1"/>
        <c:axPos val="b"/>
        <c:numFmt formatCode="0%" sourceLinked="1"/>
        <c:majorTickMark val="none"/>
        <c:minorTickMark val="none"/>
        <c:tickLblPos val="nextTo"/>
        <c:crossAx val="15049154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TD!$M$4</c:f>
              <c:strCache>
                <c:ptCount val="1"/>
                <c:pt idx="0">
                  <c:v>INSPECCION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38-4E07-8F04-C13D7371750E}"/>
              </c:ext>
            </c:extLst>
          </c:dPt>
          <c:cat>
            <c:strRef>
              <c:f>TD!$N$3:$O$3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TD!$N$4:$O$4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8-4E07-8F04-C13D73717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342512"/>
        <c:axId val="1429641904"/>
      </c:barChart>
      <c:catAx>
        <c:axId val="291342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29641904"/>
        <c:crosses val="autoZero"/>
        <c:auto val="1"/>
        <c:lblAlgn val="ctr"/>
        <c:lblOffset val="100"/>
        <c:noMultiLvlLbl val="0"/>
      </c:catAx>
      <c:valAx>
        <c:axId val="142964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9134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TD!$M$7</c:f>
              <c:strCache>
                <c:ptCount val="1"/>
                <c:pt idx="0">
                  <c:v>REUNIÓN INTERNA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4C-4A6C-8B04-E1D090F7C692}"/>
              </c:ext>
            </c:extLst>
          </c:dPt>
          <c:cat>
            <c:strRef>
              <c:f>TD!$N$6:$O$6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TD!$N$7:$O$7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C-4A6C-8B04-E1D090F7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6564304"/>
        <c:axId val="450762704"/>
      </c:barChart>
      <c:catAx>
        <c:axId val="386564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0762704"/>
        <c:crosses val="autoZero"/>
        <c:auto val="1"/>
        <c:lblAlgn val="ctr"/>
        <c:lblOffset val="100"/>
        <c:noMultiLvlLbl val="0"/>
      </c:catAx>
      <c:valAx>
        <c:axId val="450762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8656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TD!$M$10</c:f>
              <c:strCache>
                <c:ptCount val="1"/>
                <c:pt idx="0">
                  <c:v>COPASSO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96-4C92-8794-AE4DA385F1B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E96-4C92-8794-AE4DA385F1BF}"/>
              </c:ext>
            </c:extLst>
          </c:dPt>
          <c:cat>
            <c:strRef>
              <c:f>TD!$N$9:$O$9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TD!$N$10:$O$10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6-4C92-8794-AE4DA385F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3071392"/>
        <c:axId val="450766672"/>
      </c:barChart>
      <c:catAx>
        <c:axId val="373071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0766672"/>
        <c:crosses val="autoZero"/>
        <c:auto val="1"/>
        <c:lblAlgn val="ctr"/>
        <c:lblOffset val="100"/>
        <c:noMultiLvlLbl val="0"/>
      </c:catAx>
      <c:valAx>
        <c:axId val="4507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7307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TD!$M$13</c:f>
              <c:strCache>
                <c:ptCount val="1"/>
                <c:pt idx="0">
                  <c:v>AUDITORIA INTERNA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534-40AF-AA86-C194A8A068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4-40AF-AA86-C194A8A06878}"/>
              </c:ext>
            </c:extLst>
          </c:dPt>
          <c:cat>
            <c:strRef>
              <c:f>TD!$N$12:$O$12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TD!$N$13:$O$13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4-40AF-AA86-C194A8A0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6551344"/>
        <c:axId val="1429635456"/>
      </c:barChart>
      <c:catAx>
        <c:axId val="386551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29635456"/>
        <c:crosses val="autoZero"/>
        <c:auto val="1"/>
        <c:lblAlgn val="ctr"/>
        <c:lblOffset val="100"/>
        <c:noMultiLvlLbl val="0"/>
      </c:catAx>
      <c:valAx>
        <c:axId val="142963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865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TD!$M$16</c:f>
              <c:strCache>
                <c:ptCount val="1"/>
                <c:pt idx="0">
                  <c:v>AUDITORIA EXTERNA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363-4B53-998D-5DF6906A300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63-4B53-998D-5DF6906A3004}"/>
              </c:ext>
            </c:extLst>
          </c:dPt>
          <c:cat>
            <c:strRef>
              <c:f>TD!$N$15:$O$15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TD!$N$16:$O$16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3-4B53-998D-5DF6906A3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340592"/>
        <c:axId val="1429640912"/>
      </c:barChart>
      <c:catAx>
        <c:axId val="291340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29640912"/>
        <c:crosses val="autoZero"/>
        <c:auto val="1"/>
        <c:lblAlgn val="ctr"/>
        <c:lblOffset val="100"/>
        <c:noMultiLvlLbl val="0"/>
      </c:catAx>
      <c:valAx>
        <c:axId val="142964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9134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TD!$M$19</c:f>
              <c:strCache>
                <c:ptCount val="1"/>
                <c:pt idx="0">
                  <c:v>REVISIÓN LEGAL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5-42C1-8EC5-976CF80C24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5-42C1-8EC5-976CF80C248F}"/>
              </c:ext>
            </c:extLst>
          </c:dPt>
          <c:cat>
            <c:strRef>
              <c:f>TD!$N$18:$O$18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TD!$N$19:$O$19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5-42C1-8EC5-976CF80C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8899536"/>
        <c:axId val="889193056"/>
      </c:barChart>
      <c:catAx>
        <c:axId val="908899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89193056"/>
        <c:crosses val="autoZero"/>
        <c:auto val="1"/>
        <c:lblAlgn val="ctr"/>
        <c:lblOffset val="100"/>
        <c:noMultiLvlLbl val="0"/>
      </c:catAx>
      <c:valAx>
        <c:axId val="88919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0889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TD!$M$22</c:f>
              <c:strCache>
                <c:ptCount val="1"/>
                <c:pt idx="0">
                  <c:v>COMITÉ DE SOSTENIBILIDAD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5C-447D-8D53-496681780A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C-447D-8D53-496681780A17}"/>
              </c:ext>
            </c:extLst>
          </c:dPt>
          <c:cat>
            <c:strRef>
              <c:f>TD!$N$21:$O$21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TD!$N$22:$O$22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C-447D-8D53-49668178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3080992"/>
        <c:axId val="285984528"/>
      </c:barChart>
      <c:catAx>
        <c:axId val="373080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5984528"/>
        <c:crosses val="autoZero"/>
        <c:auto val="1"/>
        <c:lblAlgn val="ctr"/>
        <c:lblOffset val="100"/>
        <c:noMultiLvlLbl val="0"/>
      </c:catAx>
      <c:valAx>
        <c:axId val="28598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7308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TD!$M$25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CBC-42A8-AD22-18938EC513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C-42A8-AD22-18938EC513A4}"/>
              </c:ext>
            </c:extLst>
          </c:dPt>
          <c:cat>
            <c:strRef>
              <c:f>TD!$N$24:$O$24</c:f>
              <c:strCache>
                <c:ptCount val="2"/>
                <c:pt idx="0">
                  <c:v>Abierto</c:v>
                </c:pt>
                <c:pt idx="1">
                  <c:v>Cerrado</c:v>
                </c:pt>
              </c:strCache>
            </c:strRef>
          </c:cat>
          <c:val>
            <c:numRef>
              <c:f>TD!$N$25:$O$25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C-42A8-AD22-18938EC51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8857296"/>
        <c:axId val="1429661248"/>
      </c:barChart>
      <c:catAx>
        <c:axId val="908857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29661248"/>
        <c:crosses val="autoZero"/>
        <c:auto val="1"/>
        <c:lblAlgn val="ctr"/>
        <c:lblOffset val="100"/>
        <c:noMultiLvlLbl val="0"/>
      </c:catAx>
      <c:valAx>
        <c:axId val="142966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0885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sunburst" uniqueId="{9528E4C1-0F80-4233-B363-E47D292C0AEA}">
          <cx:dataId val="0"/>
        </cx:series>
      </cx:plotAreaRegion>
    </cx:plotArea>
    <cx:legend pos="r" align="ctr" overlay="0">
      <cx:txPr>
        <a:bodyPr vertOverflow="overflow" horzOverflow="overflow" wrap="square" lIns="0" tIns="0" rIns="0" bIns="0"/>
        <a:lstStyle/>
        <a:p>
          <a:pPr algn="ctr" rtl="0">
            <a:defRPr sz="1200" b="0" i="0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/>
        </a:p>
      </cx:txPr>
    </cx:legend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8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dk1">
        <a:lumMod val="50000"/>
        <a:lumOff val="50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cap="all" spc="15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17" Type="http://schemas.microsoft.com/office/2007/relationships/hdphoto" Target="../media/hdphoto2.wdp"/><Relationship Id="rId2" Type="http://schemas.openxmlformats.org/officeDocument/2006/relationships/chart" Target="../charts/chart2.xml"/><Relationship Id="rId16" Type="http://schemas.openxmlformats.org/officeDocument/2006/relationships/image" Target="../media/image3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microsoft.com/office/2014/relationships/chartEx" Target="../charts/chartEx1.xml"/><Relationship Id="rId5" Type="http://schemas.openxmlformats.org/officeDocument/2006/relationships/chart" Target="../charts/chart5.xml"/><Relationship Id="rId15" Type="http://schemas.microsoft.com/office/2007/relationships/hdphoto" Target="../media/hdphoto1.wdp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23</xdr:col>
      <xdr:colOff>587829</xdr:colOff>
      <xdr:row>49</xdr:row>
      <xdr:rowOff>163287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6AD5C3C5-DD49-4C81-93C7-052739E1E09F}"/>
            </a:ext>
          </a:extLst>
        </xdr:cNvPr>
        <xdr:cNvSpPr/>
      </xdr:nvSpPr>
      <xdr:spPr>
        <a:xfrm>
          <a:off x="0" y="1"/>
          <a:ext cx="18864943" cy="9231086"/>
        </a:xfrm>
        <a:prstGeom prst="roundRect">
          <a:avLst>
            <a:gd name="adj" fmla="val 7313"/>
          </a:avLst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71843</xdr:colOff>
      <xdr:row>0</xdr:row>
      <xdr:rowOff>108858</xdr:rowOff>
    </xdr:from>
    <xdr:to>
      <xdr:col>23</xdr:col>
      <xdr:colOff>489856</xdr:colOff>
      <xdr:row>49</xdr:row>
      <xdr:rowOff>54429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2F990FC-79A9-4CD8-B84E-BF9169DC9C52}"/>
            </a:ext>
          </a:extLst>
        </xdr:cNvPr>
        <xdr:cNvSpPr/>
      </xdr:nvSpPr>
      <xdr:spPr>
        <a:xfrm>
          <a:off x="71843" y="108858"/>
          <a:ext cx="18695127" cy="9013371"/>
        </a:xfrm>
        <a:prstGeom prst="roundRect">
          <a:avLst>
            <a:gd name="adj" fmla="val 7313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772886</xdr:colOff>
      <xdr:row>0</xdr:row>
      <xdr:rowOff>108857</xdr:rowOff>
    </xdr:from>
    <xdr:to>
      <xdr:col>17</xdr:col>
      <xdr:colOff>250372</xdr:colOff>
      <xdr:row>8</xdr:row>
      <xdr:rowOff>87087</xdr:rowOff>
    </xdr:to>
    <xdr:sp macro="" textlink="">
      <xdr:nvSpPr>
        <xdr:cNvPr id="4" name="Rectángulo: esquinas superiores redondeadas 3">
          <a:extLst>
            <a:ext uri="{FF2B5EF4-FFF2-40B4-BE49-F238E27FC236}">
              <a16:creationId xmlns:a16="http://schemas.microsoft.com/office/drawing/2014/main" id="{AC05361D-27CF-42F1-BB70-4008985BD391}"/>
            </a:ext>
          </a:extLst>
        </xdr:cNvPr>
        <xdr:cNvSpPr/>
      </xdr:nvSpPr>
      <xdr:spPr>
        <a:xfrm>
          <a:off x="3156857" y="108857"/>
          <a:ext cx="10602686" cy="1458687"/>
        </a:xfrm>
        <a:prstGeom prst="round2Same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653140</xdr:colOff>
      <xdr:row>3</xdr:row>
      <xdr:rowOff>97971</xdr:rowOff>
    </xdr:from>
    <xdr:to>
      <xdr:col>23</xdr:col>
      <xdr:colOff>54429</xdr:colOff>
      <xdr:row>9</xdr:row>
      <xdr:rowOff>10883</xdr:rowOff>
    </xdr:to>
    <xdr:sp macro="" textlink="TD!A4">
      <xdr:nvSpPr>
        <xdr:cNvPr id="5" name="Rectángulo: esquinas redondeadas 19">
          <a:extLst>
            <a:ext uri="{FF2B5EF4-FFF2-40B4-BE49-F238E27FC236}">
              <a16:creationId xmlns:a16="http://schemas.microsoft.com/office/drawing/2014/main" id="{9B02D080-B4F1-4FD4-A54D-4726DB3ACD7B}"/>
            </a:ext>
          </a:extLst>
        </xdr:cNvPr>
        <xdr:cNvSpPr/>
      </xdr:nvSpPr>
      <xdr:spPr>
        <a:xfrm>
          <a:off x="15751626" y="653142"/>
          <a:ext cx="2579917" cy="1023255"/>
        </a:xfrm>
        <a:prstGeom prst="roundRect">
          <a:avLst>
            <a:gd name="adj" fmla="val 13183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2E3CA0F-ADBB-4C8B-B355-D4FE6DD6ADBF}" type="TxLink">
            <a:rPr lang="en-US" sz="5400" b="1" i="0" u="none" strike="noStrike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Aptos Display" panose="020B0004020202020204" pitchFamily="34" charset="0"/>
              <a:ea typeface="Calibri"/>
              <a:cs typeface="Adobe Devanagari" panose="02040503050201020203" pitchFamily="18" charset="0"/>
            </a:rPr>
            <a:pPr algn="ctr"/>
            <a:t>1</a:t>
          </a:fld>
          <a:endParaRPr lang="es-CO" sz="54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Aptos Display" panose="020B0004020202020204" pitchFamily="34" charset="0"/>
            <a:cs typeface="Adobe Devanagari" panose="02040503050201020203" pitchFamily="18" charset="0"/>
          </a:endParaRPr>
        </a:p>
      </xdr:txBody>
    </xdr:sp>
    <xdr:clientData/>
  </xdr:twoCellAnchor>
  <xdr:twoCellAnchor>
    <xdr:from>
      <xdr:col>3</xdr:col>
      <xdr:colOff>783772</xdr:colOff>
      <xdr:row>8</xdr:row>
      <xdr:rowOff>76199</xdr:rowOff>
    </xdr:from>
    <xdr:to>
      <xdr:col>17</xdr:col>
      <xdr:colOff>254000</xdr:colOff>
      <xdr:row>49</xdr:row>
      <xdr:rowOff>65313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3DADC5AF-92C0-81BF-47EB-3F9D178D39D2}"/>
            </a:ext>
          </a:extLst>
        </xdr:cNvPr>
        <xdr:cNvSpPr/>
      </xdr:nvSpPr>
      <xdr:spPr>
        <a:xfrm>
          <a:off x="3167743" y="1556656"/>
          <a:ext cx="10595428" cy="757645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>
    <xdr:from>
      <xdr:col>4</xdr:col>
      <xdr:colOff>65311</xdr:colOff>
      <xdr:row>11</xdr:row>
      <xdr:rowOff>302</xdr:rowOff>
    </xdr:from>
    <xdr:to>
      <xdr:col>10</xdr:col>
      <xdr:colOff>359228</xdr:colOff>
      <xdr:row>22</xdr:row>
      <xdr:rowOff>39368</xdr:rowOff>
    </xdr:to>
    <xdr:sp macro="" textlink="">
      <xdr:nvSpPr>
        <xdr:cNvPr id="126" name="Rectángulo: esquinas redondeadas 125">
          <a:extLst>
            <a:ext uri="{FF2B5EF4-FFF2-40B4-BE49-F238E27FC236}">
              <a16:creationId xmlns:a16="http://schemas.microsoft.com/office/drawing/2014/main" id="{18159245-EAA6-4FF2-8394-29A22977133B}"/>
            </a:ext>
          </a:extLst>
        </xdr:cNvPr>
        <xdr:cNvSpPr/>
      </xdr:nvSpPr>
      <xdr:spPr>
        <a:xfrm>
          <a:off x="2452911" y="2049235"/>
          <a:ext cx="5069117" cy="2088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289559</xdr:colOff>
      <xdr:row>12</xdr:row>
      <xdr:rowOff>53067</xdr:rowOff>
    </xdr:from>
    <xdr:to>
      <xdr:col>7</xdr:col>
      <xdr:colOff>551632</xdr:colOff>
      <xdr:row>16</xdr:row>
      <xdr:rowOff>32839</xdr:rowOff>
    </xdr:to>
    <xdr:sp macro="" textlink="">
      <xdr:nvSpPr>
        <xdr:cNvPr id="127" name="Rectángulo 126">
          <a:extLst>
            <a:ext uri="{FF2B5EF4-FFF2-40B4-BE49-F238E27FC236}">
              <a16:creationId xmlns:a16="http://schemas.microsoft.com/office/drawing/2014/main" id="{E3448E1C-68AF-42B8-A03A-DC0F22FD0156}"/>
            </a:ext>
          </a:extLst>
        </xdr:cNvPr>
        <xdr:cNvSpPr/>
      </xdr:nvSpPr>
      <xdr:spPr>
        <a:xfrm>
          <a:off x="2673530" y="2273753"/>
          <a:ext cx="2646045" cy="720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304337</xdr:colOff>
      <xdr:row>12</xdr:row>
      <xdr:rowOff>2568</xdr:rowOff>
    </xdr:from>
    <xdr:to>
      <xdr:col>7</xdr:col>
      <xdr:colOff>580737</xdr:colOff>
      <xdr:row>13</xdr:row>
      <xdr:rowOff>104301</xdr:rowOff>
    </xdr:to>
    <xdr:sp macro="" textlink="">
      <xdr:nvSpPr>
        <xdr:cNvPr id="131" name="CuadroTexto 130">
          <a:extLst>
            <a:ext uri="{FF2B5EF4-FFF2-40B4-BE49-F238E27FC236}">
              <a16:creationId xmlns:a16="http://schemas.microsoft.com/office/drawing/2014/main" id="{37737ADB-1F5C-4089-AECD-611A7C4A1A31}"/>
            </a:ext>
          </a:extLst>
        </xdr:cNvPr>
        <xdr:cNvSpPr txBox="1"/>
      </xdr:nvSpPr>
      <xdr:spPr>
        <a:xfrm>
          <a:off x="2691937" y="2237768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INSPECCION</a:t>
          </a:r>
        </a:p>
      </xdr:txBody>
    </xdr:sp>
    <xdr:clientData/>
  </xdr:twoCellAnchor>
  <xdr:twoCellAnchor>
    <xdr:from>
      <xdr:col>10</xdr:col>
      <xdr:colOff>564968</xdr:colOff>
      <xdr:row>13</xdr:row>
      <xdr:rowOff>150768</xdr:rowOff>
    </xdr:from>
    <xdr:to>
      <xdr:col>11</xdr:col>
      <xdr:colOff>366304</xdr:colOff>
      <xdr:row>15</xdr:row>
      <xdr:rowOff>142604</xdr:rowOff>
    </xdr:to>
    <xdr:sp macro="" textlink="">
      <xdr:nvSpPr>
        <xdr:cNvPr id="136" name="CuadroTexto 135">
          <a:extLst>
            <a:ext uri="{FF2B5EF4-FFF2-40B4-BE49-F238E27FC236}">
              <a16:creationId xmlns:a16="http://schemas.microsoft.com/office/drawing/2014/main" id="{0C5B47D4-BD85-4989-B64F-9258E5E3EB10}"/>
            </a:ext>
          </a:extLst>
        </xdr:cNvPr>
        <xdr:cNvSpPr txBox="1"/>
      </xdr:nvSpPr>
      <xdr:spPr>
        <a:xfrm>
          <a:off x="7716882" y="2556511"/>
          <a:ext cx="595993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D3EBDBC-D39F-4E97-A40B-5A359441EF09}" type="TxLink">
            <a:rPr lang="en-US" sz="24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ES" sz="2400" b="1"/>
        </a:p>
      </xdr:txBody>
    </xdr:sp>
    <xdr:clientData/>
  </xdr:twoCellAnchor>
  <xdr:twoCellAnchor>
    <xdr:from>
      <xdr:col>10</xdr:col>
      <xdr:colOff>564968</xdr:colOff>
      <xdr:row>17</xdr:row>
      <xdr:rowOff>25855</xdr:rowOff>
    </xdr:from>
    <xdr:to>
      <xdr:col>11</xdr:col>
      <xdr:colOff>366304</xdr:colOff>
      <xdr:row>19</xdr:row>
      <xdr:rowOff>17690</xdr:rowOff>
    </xdr:to>
    <xdr:sp macro="" textlink="">
      <xdr:nvSpPr>
        <xdr:cNvPr id="137" name="CuadroTexto 136">
          <a:extLst>
            <a:ext uri="{FF2B5EF4-FFF2-40B4-BE49-F238E27FC236}">
              <a16:creationId xmlns:a16="http://schemas.microsoft.com/office/drawing/2014/main" id="{6F94A189-0FF0-42ED-8B68-50EE0E8668EC}"/>
            </a:ext>
          </a:extLst>
        </xdr:cNvPr>
        <xdr:cNvSpPr txBox="1"/>
      </xdr:nvSpPr>
      <xdr:spPr>
        <a:xfrm>
          <a:off x="7716882" y="3171826"/>
          <a:ext cx="595993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9806F0-4AE5-4135-8A54-452CF2A2018C}" type="TxLink">
            <a:rPr lang="en-US" sz="24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ES" sz="3600" b="1"/>
        </a:p>
      </xdr:txBody>
    </xdr:sp>
    <xdr:clientData/>
  </xdr:twoCellAnchor>
  <xdr:twoCellAnchor>
    <xdr:from>
      <xdr:col>8</xdr:col>
      <xdr:colOff>267514</xdr:colOff>
      <xdr:row>13</xdr:row>
      <xdr:rowOff>40141</xdr:rowOff>
    </xdr:from>
    <xdr:to>
      <xdr:col>9</xdr:col>
      <xdr:colOff>17143</xdr:colOff>
      <xdr:row>15</xdr:row>
      <xdr:rowOff>18370</xdr:rowOff>
    </xdr:to>
    <xdr:sp macro="" textlink="">
      <xdr:nvSpPr>
        <xdr:cNvPr id="140" name="CuadroTexto 139">
          <a:extLst>
            <a:ext uri="{FF2B5EF4-FFF2-40B4-BE49-F238E27FC236}">
              <a16:creationId xmlns:a16="http://schemas.microsoft.com/office/drawing/2014/main" id="{D0A0DF00-9952-424E-9D5F-AA48134EABCD}"/>
            </a:ext>
          </a:extLst>
        </xdr:cNvPr>
        <xdr:cNvSpPr txBox="1"/>
      </xdr:nvSpPr>
      <xdr:spPr>
        <a:xfrm>
          <a:off x="5830114" y="2445884"/>
          <a:ext cx="544286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A85D23B-8D84-4255-A7CC-269AE9715A2B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2000" b="1">
            <a:solidFill>
              <a:srgbClr val="0070C0"/>
            </a:solidFill>
          </a:endParaRPr>
        </a:p>
      </xdr:txBody>
    </xdr:sp>
    <xdr:clientData/>
  </xdr:twoCellAnchor>
  <xdr:twoCellAnchor>
    <xdr:from>
      <xdr:col>9</xdr:col>
      <xdr:colOff>221480</xdr:colOff>
      <xdr:row>13</xdr:row>
      <xdr:rowOff>92895</xdr:rowOff>
    </xdr:from>
    <xdr:to>
      <xdr:col>9</xdr:col>
      <xdr:colOff>765766</xdr:colOff>
      <xdr:row>15</xdr:row>
      <xdr:rowOff>71124</xdr:rowOff>
    </xdr:to>
    <xdr:sp macro="" textlink="">
      <xdr:nvSpPr>
        <xdr:cNvPr id="141" name="CuadroTexto 140">
          <a:extLst>
            <a:ext uri="{FF2B5EF4-FFF2-40B4-BE49-F238E27FC236}">
              <a16:creationId xmlns:a16="http://schemas.microsoft.com/office/drawing/2014/main" id="{A0763848-0E3F-4244-828B-5F5AAA56857A}"/>
            </a:ext>
          </a:extLst>
        </xdr:cNvPr>
        <xdr:cNvSpPr txBox="1"/>
      </xdr:nvSpPr>
      <xdr:spPr>
        <a:xfrm>
          <a:off x="6551942" y="2455095"/>
          <a:ext cx="544286" cy="3416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4304C22-02CC-4F5A-8139-802B6B6E74BA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2000" b="1">
            <a:solidFill>
              <a:srgbClr val="0070C0"/>
            </a:solidFill>
          </a:endParaRPr>
        </a:p>
      </xdr:txBody>
    </xdr:sp>
    <xdr:clientData/>
  </xdr:twoCellAnchor>
  <xdr:twoCellAnchor>
    <xdr:from>
      <xdr:col>7</xdr:col>
      <xdr:colOff>679267</xdr:colOff>
      <xdr:row>15</xdr:row>
      <xdr:rowOff>6532</xdr:rowOff>
    </xdr:from>
    <xdr:to>
      <xdr:col>9</xdr:col>
      <xdr:colOff>72661</xdr:colOff>
      <xdr:row>16</xdr:row>
      <xdr:rowOff>48170</xdr:rowOff>
    </xdr:to>
    <xdr:sp macro="" textlink="">
      <xdr:nvSpPr>
        <xdr:cNvPr id="142" name="CuadroTexto 141">
          <a:extLst>
            <a:ext uri="{FF2B5EF4-FFF2-40B4-BE49-F238E27FC236}">
              <a16:creationId xmlns:a16="http://schemas.microsoft.com/office/drawing/2014/main" id="{EB652D3C-9137-4624-AB02-3CE367430F8A}"/>
            </a:ext>
          </a:extLst>
        </xdr:cNvPr>
        <xdr:cNvSpPr txBox="1"/>
      </xdr:nvSpPr>
      <xdr:spPr>
        <a:xfrm>
          <a:off x="5447210" y="2782389"/>
          <a:ext cx="982708" cy="2266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3EA54DF-3D06-48D6-A9E3-AA860CEBE11B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7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698861</xdr:colOff>
      <xdr:row>18</xdr:row>
      <xdr:rowOff>31568</xdr:rowOff>
    </xdr:from>
    <xdr:to>
      <xdr:col>9</xdr:col>
      <xdr:colOff>75382</xdr:colOff>
      <xdr:row>19</xdr:row>
      <xdr:rowOff>73206</xdr:rowOff>
    </xdr:to>
    <xdr:sp macro="" textlink="">
      <xdr:nvSpPr>
        <xdr:cNvPr id="143" name="CuadroTexto 142">
          <a:extLst>
            <a:ext uri="{FF2B5EF4-FFF2-40B4-BE49-F238E27FC236}">
              <a16:creationId xmlns:a16="http://schemas.microsoft.com/office/drawing/2014/main" id="{7222CB6F-1BD9-4157-BD8D-C6D99FBFE1AD}"/>
            </a:ext>
          </a:extLst>
        </xdr:cNvPr>
        <xdr:cNvSpPr txBox="1"/>
      </xdr:nvSpPr>
      <xdr:spPr>
        <a:xfrm>
          <a:off x="5466804" y="3362597"/>
          <a:ext cx="965835" cy="2266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8EDC371-D477-46CD-B88A-34909607387A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14</xdr:col>
      <xdr:colOff>133891</xdr:colOff>
      <xdr:row>13</xdr:row>
      <xdr:rowOff>40141</xdr:rowOff>
    </xdr:from>
    <xdr:to>
      <xdr:col>14</xdr:col>
      <xdr:colOff>695050</xdr:colOff>
      <xdr:row>15</xdr:row>
      <xdr:rowOff>18370</xdr:rowOff>
    </xdr:to>
    <xdr:sp macro="" textlink="">
      <xdr:nvSpPr>
        <xdr:cNvPr id="144" name="CuadroTexto 143">
          <a:extLst>
            <a:ext uri="{FF2B5EF4-FFF2-40B4-BE49-F238E27FC236}">
              <a16:creationId xmlns:a16="http://schemas.microsoft.com/office/drawing/2014/main" id="{E96CD7C9-CD94-46E6-9E20-5105BAF351DA}"/>
            </a:ext>
          </a:extLst>
        </xdr:cNvPr>
        <xdr:cNvSpPr txBox="1"/>
      </xdr:nvSpPr>
      <xdr:spPr>
        <a:xfrm>
          <a:off x="10464434" y="2445884"/>
          <a:ext cx="561159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164C5-2662-492D-9F1C-5EC7B6F22062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3200" b="1">
            <a:solidFill>
              <a:srgbClr val="0070C0"/>
            </a:solidFill>
          </a:endParaRPr>
        </a:p>
      </xdr:txBody>
    </xdr:sp>
    <xdr:clientData/>
  </xdr:twoCellAnchor>
  <xdr:twoCellAnchor>
    <xdr:from>
      <xdr:col>15</xdr:col>
      <xdr:colOff>43540</xdr:colOff>
      <xdr:row>13</xdr:row>
      <xdr:rowOff>40141</xdr:rowOff>
    </xdr:from>
    <xdr:to>
      <xdr:col>15</xdr:col>
      <xdr:colOff>602794</xdr:colOff>
      <xdr:row>15</xdr:row>
      <xdr:rowOff>18370</xdr:rowOff>
    </xdr:to>
    <xdr:sp macro="" textlink="">
      <xdr:nvSpPr>
        <xdr:cNvPr id="145" name="CuadroTexto 144">
          <a:extLst>
            <a:ext uri="{FF2B5EF4-FFF2-40B4-BE49-F238E27FC236}">
              <a16:creationId xmlns:a16="http://schemas.microsoft.com/office/drawing/2014/main" id="{DD922528-771C-4796-81EC-D6BAE3D532C2}"/>
            </a:ext>
          </a:extLst>
        </xdr:cNvPr>
        <xdr:cNvSpPr txBox="1"/>
      </xdr:nvSpPr>
      <xdr:spPr>
        <a:xfrm>
          <a:off x="11168740" y="2445884"/>
          <a:ext cx="559254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1468BE0-A8C9-403B-92EE-85B942A4D077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4000" b="1">
            <a:solidFill>
              <a:srgbClr val="0070C0"/>
            </a:solidFill>
          </a:endParaRPr>
        </a:p>
      </xdr:txBody>
    </xdr:sp>
    <xdr:clientData/>
  </xdr:twoCellAnchor>
  <xdr:twoCellAnchor>
    <xdr:from>
      <xdr:col>14</xdr:col>
      <xdr:colOff>528228</xdr:colOff>
      <xdr:row>15</xdr:row>
      <xdr:rowOff>34018</xdr:rowOff>
    </xdr:from>
    <xdr:to>
      <xdr:col>16</xdr:col>
      <xdr:colOff>271</xdr:colOff>
      <xdr:row>16</xdr:row>
      <xdr:rowOff>20684</xdr:rowOff>
    </xdr:to>
    <xdr:sp macro="" textlink="">
      <xdr:nvSpPr>
        <xdr:cNvPr id="146" name="CuadroTexto 145">
          <a:extLst>
            <a:ext uri="{FF2B5EF4-FFF2-40B4-BE49-F238E27FC236}">
              <a16:creationId xmlns:a16="http://schemas.microsoft.com/office/drawing/2014/main" id="{D22F0DC6-F67D-4CDE-BFCA-97BCFCA9175A}"/>
            </a:ext>
          </a:extLst>
        </xdr:cNvPr>
        <xdr:cNvSpPr txBox="1"/>
      </xdr:nvSpPr>
      <xdr:spPr>
        <a:xfrm>
          <a:off x="10858771" y="2809875"/>
          <a:ext cx="1061357" cy="171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E1978F2-713D-41E9-9343-9692B983B63E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14</xdr:col>
      <xdr:colOff>142327</xdr:colOff>
      <xdr:row>16</xdr:row>
      <xdr:rowOff>100693</xdr:rowOff>
    </xdr:from>
    <xdr:to>
      <xdr:col>14</xdr:col>
      <xdr:colOff>686613</xdr:colOff>
      <xdr:row>18</xdr:row>
      <xdr:rowOff>78921</xdr:rowOff>
    </xdr:to>
    <xdr:sp macro="" textlink="">
      <xdr:nvSpPr>
        <xdr:cNvPr id="147" name="CuadroTexto 146">
          <a:extLst>
            <a:ext uri="{FF2B5EF4-FFF2-40B4-BE49-F238E27FC236}">
              <a16:creationId xmlns:a16="http://schemas.microsoft.com/office/drawing/2014/main" id="{EEABFD7B-1990-4C58-941A-381371A40349}"/>
            </a:ext>
          </a:extLst>
        </xdr:cNvPr>
        <xdr:cNvSpPr txBox="1"/>
      </xdr:nvSpPr>
      <xdr:spPr>
        <a:xfrm>
          <a:off x="10472870" y="3061607"/>
          <a:ext cx="544286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B36C66-F920-4C69-8748-F633A24AE0B9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3200" b="1">
            <a:solidFill>
              <a:srgbClr val="0070C0"/>
            </a:solidFill>
          </a:endParaRPr>
        </a:p>
      </xdr:txBody>
    </xdr:sp>
    <xdr:clientData/>
  </xdr:twoCellAnchor>
  <xdr:twoCellAnchor>
    <xdr:from>
      <xdr:col>15</xdr:col>
      <xdr:colOff>51024</xdr:colOff>
      <xdr:row>16</xdr:row>
      <xdr:rowOff>100693</xdr:rowOff>
    </xdr:from>
    <xdr:to>
      <xdr:col>15</xdr:col>
      <xdr:colOff>595310</xdr:colOff>
      <xdr:row>18</xdr:row>
      <xdr:rowOff>78921</xdr:rowOff>
    </xdr:to>
    <xdr:sp macro="" textlink="">
      <xdr:nvSpPr>
        <xdr:cNvPr id="148" name="CuadroTexto 147">
          <a:extLst>
            <a:ext uri="{FF2B5EF4-FFF2-40B4-BE49-F238E27FC236}">
              <a16:creationId xmlns:a16="http://schemas.microsoft.com/office/drawing/2014/main" id="{038A2517-ACEE-440E-98F2-EBD1EF1BC6FD}"/>
            </a:ext>
          </a:extLst>
        </xdr:cNvPr>
        <xdr:cNvSpPr txBox="1"/>
      </xdr:nvSpPr>
      <xdr:spPr>
        <a:xfrm>
          <a:off x="11176224" y="3061607"/>
          <a:ext cx="544286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6637D92-79B2-4F3A-AFAE-EEB70F094FBE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4000" b="1">
            <a:solidFill>
              <a:srgbClr val="0070C0"/>
            </a:solidFill>
          </a:endParaRPr>
        </a:p>
      </xdr:txBody>
    </xdr:sp>
    <xdr:clientData/>
  </xdr:twoCellAnchor>
  <xdr:twoCellAnchor>
    <xdr:from>
      <xdr:col>14</xdr:col>
      <xdr:colOff>508633</xdr:colOff>
      <xdr:row>18</xdr:row>
      <xdr:rowOff>59054</xdr:rowOff>
    </xdr:from>
    <xdr:to>
      <xdr:col>15</xdr:col>
      <xdr:colOff>792206</xdr:colOff>
      <xdr:row>19</xdr:row>
      <xdr:rowOff>45720</xdr:rowOff>
    </xdr:to>
    <xdr:sp macro="" textlink="">
      <xdr:nvSpPr>
        <xdr:cNvPr id="149" name="CuadroTexto 148">
          <a:extLst>
            <a:ext uri="{FF2B5EF4-FFF2-40B4-BE49-F238E27FC236}">
              <a16:creationId xmlns:a16="http://schemas.microsoft.com/office/drawing/2014/main" id="{4268B2CC-B6E3-43B7-86FB-6A127B3461DC}"/>
            </a:ext>
          </a:extLst>
        </xdr:cNvPr>
        <xdr:cNvSpPr txBox="1"/>
      </xdr:nvSpPr>
      <xdr:spPr>
        <a:xfrm>
          <a:off x="10839176" y="3390083"/>
          <a:ext cx="1078230" cy="171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16F985-3646-4A2F-8E3E-1EA344F9A582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564968</xdr:colOff>
      <xdr:row>24</xdr:row>
      <xdr:rowOff>91169</xdr:rowOff>
    </xdr:from>
    <xdr:to>
      <xdr:col>11</xdr:col>
      <xdr:colOff>366304</xdr:colOff>
      <xdr:row>26</xdr:row>
      <xdr:rowOff>83004</xdr:rowOff>
    </xdr:to>
    <xdr:sp macro="" textlink="">
      <xdr:nvSpPr>
        <xdr:cNvPr id="161" name="CuadroTexto 160">
          <a:extLst>
            <a:ext uri="{FF2B5EF4-FFF2-40B4-BE49-F238E27FC236}">
              <a16:creationId xmlns:a16="http://schemas.microsoft.com/office/drawing/2014/main" id="{B4B698A7-535F-49BA-9016-292CE6D4C07D}"/>
            </a:ext>
          </a:extLst>
        </xdr:cNvPr>
        <xdr:cNvSpPr txBox="1"/>
      </xdr:nvSpPr>
      <xdr:spPr>
        <a:xfrm>
          <a:off x="7716882" y="4532540"/>
          <a:ext cx="595993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9806F0-4AE5-4135-8A54-452CF2A2018C}" type="TxLink">
            <a:rPr lang="en-US" sz="24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ES" sz="3600" b="1"/>
        </a:p>
      </xdr:txBody>
    </xdr:sp>
    <xdr:clientData/>
  </xdr:twoCellAnchor>
  <xdr:twoCellAnchor>
    <xdr:from>
      <xdr:col>5</xdr:col>
      <xdr:colOff>468902</xdr:colOff>
      <xdr:row>23</xdr:row>
      <xdr:rowOff>28303</xdr:rowOff>
    </xdr:from>
    <xdr:to>
      <xdr:col>8</xdr:col>
      <xdr:colOff>11430</xdr:colOff>
      <xdr:row>26</xdr:row>
      <xdr:rowOff>111305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66A17E01-B335-414E-9306-8887FD413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698861</xdr:colOff>
      <xdr:row>25</xdr:row>
      <xdr:rowOff>96882</xdr:rowOff>
    </xdr:from>
    <xdr:to>
      <xdr:col>9</xdr:col>
      <xdr:colOff>75382</xdr:colOff>
      <xdr:row>26</xdr:row>
      <xdr:rowOff>138520</xdr:rowOff>
    </xdr:to>
    <xdr:sp macro="" textlink="">
      <xdr:nvSpPr>
        <xdr:cNvPr id="167" name="CuadroTexto 166">
          <a:extLst>
            <a:ext uri="{FF2B5EF4-FFF2-40B4-BE49-F238E27FC236}">
              <a16:creationId xmlns:a16="http://schemas.microsoft.com/office/drawing/2014/main" id="{2358D3D9-F6E3-4889-8AAE-BD6C4B74D69A}"/>
            </a:ext>
          </a:extLst>
        </xdr:cNvPr>
        <xdr:cNvSpPr txBox="1"/>
      </xdr:nvSpPr>
      <xdr:spPr>
        <a:xfrm>
          <a:off x="5466804" y="4723311"/>
          <a:ext cx="965835" cy="2266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8EDC371-D477-46CD-B88A-34909607387A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14</xdr:col>
      <xdr:colOff>133891</xdr:colOff>
      <xdr:row>20</xdr:row>
      <xdr:rowOff>105455</xdr:rowOff>
    </xdr:from>
    <xdr:to>
      <xdr:col>14</xdr:col>
      <xdr:colOff>695050</xdr:colOff>
      <xdr:row>22</xdr:row>
      <xdr:rowOff>83684</xdr:rowOff>
    </xdr:to>
    <xdr:sp macro="" textlink="">
      <xdr:nvSpPr>
        <xdr:cNvPr id="168" name="CuadroTexto 167">
          <a:extLst>
            <a:ext uri="{FF2B5EF4-FFF2-40B4-BE49-F238E27FC236}">
              <a16:creationId xmlns:a16="http://schemas.microsoft.com/office/drawing/2014/main" id="{73360C7B-A83A-4A65-B8BE-2A33B789A6F3}"/>
            </a:ext>
          </a:extLst>
        </xdr:cNvPr>
        <xdr:cNvSpPr txBox="1"/>
      </xdr:nvSpPr>
      <xdr:spPr>
        <a:xfrm>
          <a:off x="10464434" y="3806598"/>
          <a:ext cx="561159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164C5-2662-492D-9F1C-5EC7B6F22062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3200" b="1">
            <a:solidFill>
              <a:srgbClr val="0070C0"/>
            </a:solidFill>
          </a:endParaRPr>
        </a:p>
      </xdr:txBody>
    </xdr:sp>
    <xdr:clientData/>
  </xdr:twoCellAnchor>
  <xdr:twoCellAnchor>
    <xdr:from>
      <xdr:col>15</xdr:col>
      <xdr:colOff>43540</xdr:colOff>
      <xdr:row>20</xdr:row>
      <xdr:rowOff>105455</xdr:rowOff>
    </xdr:from>
    <xdr:to>
      <xdr:col>15</xdr:col>
      <xdr:colOff>602794</xdr:colOff>
      <xdr:row>22</xdr:row>
      <xdr:rowOff>83684</xdr:rowOff>
    </xdr:to>
    <xdr:sp macro="" textlink="">
      <xdr:nvSpPr>
        <xdr:cNvPr id="169" name="CuadroTexto 168">
          <a:extLst>
            <a:ext uri="{FF2B5EF4-FFF2-40B4-BE49-F238E27FC236}">
              <a16:creationId xmlns:a16="http://schemas.microsoft.com/office/drawing/2014/main" id="{E43BB108-6C83-410F-BB04-41EE3C2D7C61}"/>
            </a:ext>
          </a:extLst>
        </xdr:cNvPr>
        <xdr:cNvSpPr txBox="1"/>
      </xdr:nvSpPr>
      <xdr:spPr>
        <a:xfrm>
          <a:off x="11168740" y="3806598"/>
          <a:ext cx="559254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1468BE0-A8C9-403B-92EE-85B942A4D077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4000" b="1">
            <a:solidFill>
              <a:srgbClr val="0070C0"/>
            </a:solidFill>
          </a:endParaRPr>
        </a:p>
      </xdr:txBody>
    </xdr:sp>
    <xdr:clientData/>
  </xdr:twoCellAnchor>
  <xdr:twoCellAnchor>
    <xdr:from>
      <xdr:col>14</xdr:col>
      <xdr:colOff>528228</xdr:colOff>
      <xdr:row>22</xdr:row>
      <xdr:rowOff>99332</xdr:rowOff>
    </xdr:from>
    <xdr:to>
      <xdr:col>16</xdr:col>
      <xdr:colOff>271</xdr:colOff>
      <xdr:row>23</xdr:row>
      <xdr:rowOff>85998</xdr:rowOff>
    </xdr:to>
    <xdr:sp macro="" textlink="">
      <xdr:nvSpPr>
        <xdr:cNvPr id="170" name="CuadroTexto 169">
          <a:extLst>
            <a:ext uri="{FF2B5EF4-FFF2-40B4-BE49-F238E27FC236}">
              <a16:creationId xmlns:a16="http://schemas.microsoft.com/office/drawing/2014/main" id="{0A0E17BC-2CDD-41F9-9CFA-98FA56BA9281}"/>
            </a:ext>
          </a:extLst>
        </xdr:cNvPr>
        <xdr:cNvSpPr txBox="1"/>
      </xdr:nvSpPr>
      <xdr:spPr>
        <a:xfrm>
          <a:off x="10858771" y="4170589"/>
          <a:ext cx="1061357" cy="171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E1978F2-713D-41E9-9343-9692B983B63E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14</xdr:col>
      <xdr:colOff>142327</xdr:colOff>
      <xdr:row>23</xdr:row>
      <xdr:rowOff>166007</xdr:rowOff>
    </xdr:from>
    <xdr:to>
      <xdr:col>14</xdr:col>
      <xdr:colOff>686613</xdr:colOff>
      <xdr:row>25</xdr:row>
      <xdr:rowOff>144235</xdr:rowOff>
    </xdr:to>
    <xdr:sp macro="" textlink="">
      <xdr:nvSpPr>
        <xdr:cNvPr id="171" name="CuadroTexto 170">
          <a:extLst>
            <a:ext uri="{FF2B5EF4-FFF2-40B4-BE49-F238E27FC236}">
              <a16:creationId xmlns:a16="http://schemas.microsoft.com/office/drawing/2014/main" id="{35CDF873-EE08-4ABC-A700-51880843648C}"/>
            </a:ext>
          </a:extLst>
        </xdr:cNvPr>
        <xdr:cNvSpPr txBox="1"/>
      </xdr:nvSpPr>
      <xdr:spPr>
        <a:xfrm>
          <a:off x="10472870" y="4422321"/>
          <a:ext cx="544286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BB36C66-F920-4C69-8748-F633A24AE0B9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3200" b="1">
            <a:solidFill>
              <a:srgbClr val="0070C0"/>
            </a:solidFill>
          </a:endParaRPr>
        </a:p>
      </xdr:txBody>
    </xdr:sp>
    <xdr:clientData/>
  </xdr:twoCellAnchor>
  <xdr:twoCellAnchor>
    <xdr:from>
      <xdr:col>15</xdr:col>
      <xdr:colOff>51024</xdr:colOff>
      <xdr:row>23</xdr:row>
      <xdr:rowOff>166007</xdr:rowOff>
    </xdr:from>
    <xdr:to>
      <xdr:col>15</xdr:col>
      <xdr:colOff>595310</xdr:colOff>
      <xdr:row>25</xdr:row>
      <xdr:rowOff>144235</xdr:rowOff>
    </xdr:to>
    <xdr:sp macro="" textlink="">
      <xdr:nvSpPr>
        <xdr:cNvPr id="172" name="CuadroTexto 171">
          <a:extLst>
            <a:ext uri="{FF2B5EF4-FFF2-40B4-BE49-F238E27FC236}">
              <a16:creationId xmlns:a16="http://schemas.microsoft.com/office/drawing/2014/main" id="{26094CB5-0604-4BA4-87B8-4F5E65601780}"/>
            </a:ext>
          </a:extLst>
        </xdr:cNvPr>
        <xdr:cNvSpPr txBox="1"/>
      </xdr:nvSpPr>
      <xdr:spPr>
        <a:xfrm>
          <a:off x="11176224" y="4422321"/>
          <a:ext cx="544286" cy="348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6637D92-79B2-4F3A-AFAE-EEB70F094FBE}" type="TxLink">
            <a:rPr lang="en-US" sz="2000" b="1" i="0" u="none" strike="noStrike">
              <a:solidFill>
                <a:srgbClr val="0070C0"/>
              </a:solidFill>
              <a:latin typeface="Calibri"/>
              <a:cs typeface="Calibri"/>
            </a:rPr>
            <a:pPr/>
            <a:t> </a:t>
          </a:fld>
          <a:endParaRPr lang="es-ES" sz="4000" b="1">
            <a:solidFill>
              <a:srgbClr val="0070C0"/>
            </a:solidFill>
          </a:endParaRPr>
        </a:p>
      </xdr:txBody>
    </xdr:sp>
    <xdr:clientData/>
  </xdr:twoCellAnchor>
  <xdr:twoCellAnchor>
    <xdr:from>
      <xdr:col>14</xdr:col>
      <xdr:colOff>508633</xdr:colOff>
      <xdr:row>25</xdr:row>
      <xdr:rowOff>124368</xdr:rowOff>
    </xdr:from>
    <xdr:to>
      <xdr:col>15</xdr:col>
      <xdr:colOff>792206</xdr:colOff>
      <xdr:row>26</xdr:row>
      <xdr:rowOff>111034</xdr:rowOff>
    </xdr:to>
    <xdr:sp macro="" textlink="">
      <xdr:nvSpPr>
        <xdr:cNvPr id="173" name="CuadroTexto 172">
          <a:extLst>
            <a:ext uri="{FF2B5EF4-FFF2-40B4-BE49-F238E27FC236}">
              <a16:creationId xmlns:a16="http://schemas.microsoft.com/office/drawing/2014/main" id="{3993192A-E676-477C-9B90-37ACE9CA067E}"/>
            </a:ext>
          </a:extLst>
        </xdr:cNvPr>
        <xdr:cNvSpPr txBox="1"/>
      </xdr:nvSpPr>
      <xdr:spPr>
        <a:xfrm>
          <a:off x="10839176" y="4750797"/>
          <a:ext cx="1078230" cy="171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16F985-3646-4A2F-8E3E-1EA344F9A582}" type="TxLink">
            <a:rPr lang="en-US" sz="1000" b="0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s-CO" sz="5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218550</xdr:colOff>
      <xdr:row>10</xdr:row>
      <xdr:rowOff>170450</xdr:rowOff>
    </xdr:from>
    <xdr:to>
      <xdr:col>9</xdr:col>
      <xdr:colOff>534508</xdr:colOff>
      <xdr:row>12</xdr:row>
      <xdr:rowOff>49498</xdr:rowOff>
    </xdr:to>
    <xdr:sp macro="" textlink="">
      <xdr:nvSpPr>
        <xdr:cNvPr id="174" name="CuadroTexto 173">
          <a:extLst>
            <a:ext uri="{FF2B5EF4-FFF2-40B4-BE49-F238E27FC236}">
              <a16:creationId xmlns:a16="http://schemas.microsoft.com/office/drawing/2014/main" id="{B8ADC7CA-5FB8-4A18-A449-AA8383D3F96F}"/>
            </a:ext>
          </a:extLst>
        </xdr:cNvPr>
        <xdr:cNvSpPr txBox="1"/>
      </xdr:nvSpPr>
      <xdr:spPr>
        <a:xfrm>
          <a:off x="5789617" y="2033117"/>
          <a:ext cx="1111824" cy="251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400" b="1" baseline="0">
              <a:solidFill>
                <a:sysClr val="windowText" lastClr="000000"/>
              </a:solidFill>
            </a:rPr>
            <a:t>ESTADO</a:t>
          </a:r>
          <a:endParaRPr lang="es-CO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638907</xdr:colOff>
      <xdr:row>12</xdr:row>
      <xdr:rowOff>130630</xdr:rowOff>
    </xdr:from>
    <xdr:to>
      <xdr:col>8</xdr:col>
      <xdr:colOff>750276</xdr:colOff>
      <xdr:row>14</xdr:row>
      <xdr:rowOff>108859</xdr:rowOff>
    </xdr:to>
    <xdr:sp macro="" textlink="TD!G20">
      <xdr:nvSpPr>
        <xdr:cNvPr id="175" name="CuadroTexto 174">
          <a:extLst>
            <a:ext uri="{FF2B5EF4-FFF2-40B4-BE49-F238E27FC236}">
              <a16:creationId xmlns:a16="http://schemas.microsoft.com/office/drawing/2014/main" id="{66839488-1BEB-4CAF-9E9D-747502AEC40A}"/>
            </a:ext>
          </a:extLst>
        </xdr:cNvPr>
        <xdr:cNvSpPr txBox="1"/>
      </xdr:nvSpPr>
      <xdr:spPr>
        <a:xfrm>
          <a:off x="5414107" y="2365830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CAE984E-2886-4042-8255-AA06B6F1C4BC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algn="ctr"/>
            <a:t>1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41030</xdr:colOff>
      <xdr:row>12</xdr:row>
      <xdr:rowOff>130630</xdr:rowOff>
    </xdr:from>
    <xdr:to>
      <xdr:col>10</xdr:col>
      <xdr:colOff>158261</xdr:colOff>
      <xdr:row>14</xdr:row>
      <xdr:rowOff>108859</xdr:rowOff>
    </xdr:to>
    <xdr:sp macro="" textlink="TD!H20">
      <xdr:nvSpPr>
        <xdr:cNvPr id="176" name="CuadroTexto 175">
          <a:extLst>
            <a:ext uri="{FF2B5EF4-FFF2-40B4-BE49-F238E27FC236}">
              <a16:creationId xmlns:a16="http://schemas.microsoft.com/office/drawing/2014/main" id="{2F3309EB-C60C-40FF-9F32-CF7058EE60B0}"/>
            </a:ext>
          </a:extLst>
        </xdr:cNvPr>
        <xdr:cNvSpPr txBox="1"/>
      </xdr:nvSpPr>
      <xdr:spPr>
        <a:xfrm>
          <a:off x="6407963" y="2365830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6012B47-3708-49A8-85EF-51641CD01486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313826</xdr:colOff>
      <xdr:row>14</xdr:row>
      <xdr:rowOff>87709</xdr:rowOff>
    </xdr:from>
    <xdr:to>
      <xdr:col>9</xdr:col>
      <xdr:colOff>20747</xdr:colOff>
      <xdr:row>15</xdr:row>
      <xdr:rowOff>86814</xdr:rowOff>
    </xdr:to>
    <xdr:sp macro="" textlink="TD!J20">
      <xdr:nvSpPr>
        <xdr:cNvPr id="177" name="CuadroTexto 176">
          <a:extLst>
            <a:ext uri="{FF2B5EF4-FFF2-40B4-BE49-F238E27FC236}">
              <a16:creationId xmlns:a16="http://schemas.microsoft.com/office/drawing/2014/main" id="{85BF249E-5FC1-4D2A-A7CA-862C2AEB79D6}"/>
            </a:ext>
          </a:extLst>
        </xdr:cNvPr>
        <xdr:cNvSpPr txBox="1"/>
      </xdr:nvSpPr>
      <xdr:spPr>
        <a:xfrm>
          <a:off x="6680759" y="2695442"/>
          <a:ext cx="502788" cy="18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181F326-8FF5-4178-A8C9-BEEAC7810766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100%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561975</xdr:colOff>
      <xdr:row>14</xdr:row>
      <xdr:rowOff>85725</xdr:rowOff>
    </xdr:from>
    <xdr:to>
      <xdr:col>10</xdr:col>
      <xdr:colOff>342900</xdr:colOff>
      <xdr:row>15</xdr:row>
      <xdr:rowOff>95250</xdr:rowOff>
    </xdr:to>
    <xdr:sp macro="" textlink="TD!K20">
      <xdr:nvSpPr>
        <xdr:cNvPr id="7" name="CuadroTexto 177">
          <a:extLst>
            <a:ext uri="{FF2B5EF4-FFF2-40B4-BE49-F238E27FC236}">
              <a16:creationId xmlns:a16="http://schemas.microsoft.com/office/drawing/2014/main" id="{8D37281C-DCF6-4EF4-B00F-5D549F2BB065}"/>
            </a:ext>
            <a:ext uri="{147F2762-F138-4A5C-976F-8EAC2B608ADB}">
              <a16:predDERef xmlns:a16="http://schemas.microsoft.com/office/drawing/2014/main" pred="{85BF249E-5FC1-4D2A-A7CA-862C2AEB79D6}"/>
            </a:ext>
          </a:extLst>
        </xdr:cNvPr>
        <xdr:cNvSpPr txBox="1"/>
      </xdr:nvSpPr>
      <xdr:spPr>
        <a:xfrm>
          <a:off x="7429500" y="2619375"/>
          <a:ext cx="5429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5676BC-A4F2-46FD-B853-8D4009849F5F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298102</xdr:colOff>
      <xdr:row>13</xdr:row>
      <xdr:rowOff>179957</xdr:rowOff>
    </xdr:from>
    <xdr:to>
      <xdr:col>5</xdr:col>
      <xdr:colOff>189244</xdr:colOff>
      <xdr:row>15</xdr:row>
      <xdr:rowOff>179957</xdr:rowOff>
    </xdr:to>
    <xdr:sp macro="" textlink="TD!D22">
      <xdr:nvSpPr>
        <xdr:cNvPr id="179" name="CuadroTexto 178">
          <a:extLst>
            <a:ext uri="{FF2B5EF4-FFF2-40B4-BE49-F238E27FC236}">
              <a16:creationId xmlns:a16="http://schemas.microsoft.com/office/drawing/2014/main" id="{FE906498-3F4B-F84F-597B-F9822974E09E}"/>
            </a:ext>
          </a:extLst>
        </xdr:cNvPr>
        <xdr:cNvSpPr txBox="1"/>
      </xdr:nvSpPr>
      <xdr:spPr>
        <a:xfrm>
          <a:off x="2685702" y="2601424"/>
          <a:ext cx="687009" cy="372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5673B98-8758-4B19-9BD6-23562DAA1B46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1</a:t>
          </a:fld>
          <a:endParaRPr lang="es-EC" sz="1800" b="1"/>
        </a:p>
      </xdr:txBody>
    </xdr:sp>
    <xdr:clientData/>
  </xdr:twoCellAnchor>
  <xdr:twoCellAnchor>
    <xdr:from>
      <xdr:col>10</xdr:col>
      <xdr:colOff>582383</xdr:colOff>
      <xdr:row>11</xdr:row>
      <xdr:rowOff>302</xdr:rowOff>
    </xdr:from>
    <xdr:to>
      <xdr:col>17</xdr:col>
      <xdr:colOff>81643</xdr:colOff>
      <xdr:row>22</xdr:row>
      <xdr:rowOff>39368</xdr:rowOff>
    </xdr:to>
    <xdr:sp macro="" textlink="">
      <xdr:nvSpPr>
        <xdr:cNvPr id="182" name="Rectángulo: esquinas redondeadas 181">
          <a:extLst>
            <a:ext uri="{FF2B5EF4-FFF2-40B4-BE49-F238E27FC236}">
              <a16:creationId xmlns:a16="http://schemas.microsoft.com/office/drawing/2014/main" id="{5601254A-191E-429C-8DCE-6AE099EDAED3}"/>
            </a:ext>
          </a:extLst>
        </xdr:cNvPr>
        <xdr:cNvSpPr/>
      </xdr:nvSpPr>
      <xdr:spPr>
        <a:xfrm>
          <a:off x="7745183" y="2049235"/>
          <a:ext cx="5070327" cy="2088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88900</xdr:colOff>
      <xdr:row>8</xdr:row>
      <xdr:rowOff>120829</xdr:rowOff>
    </xdr:from>
    <xdr:to>
      <xdr:col>3</xdr:col>
      <xdr:colOff>761999</xdr:colOff>
      <xdr:row>22</xdr:row>
      <xdr:rowOff>176078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DOCUMENTO BASE">
              <a:extLst>
                <a:ext uri="{FF2B5EF4-FFF2-40B4-BE49-F238E27FC236}">
                  <a16:creationId xmlns:a16="http://schemas.microsoft.com/office/drawing/2014/main" id="{89729CDA-D75C-4DDE-AF6E-A94D20FB31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CUMENTO BA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1601287"/>
              <a:ext cx="3057070" cy="260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307144</xdr:colOff>
      <xdr:row>17</xdr:row>
      <xdr:rowOff>43671</xdr:rowOff>
    </xdr:from>
    <xdr:to>
      <xdr:col>7</xdr:col>
      <xdr:colOff>569217</xdr:colOff>
      <xdr:row>21</xdr:row>
      <xdr:rowOff>23442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F2405E13-9445-4C47-8A0D-C9C096ECD4D3}"/>
            </a:ext>
          </a:extLst>
        </xdr:cNvPr>
        <xdr:cNvSpPr/>
      </xdr:nvSpPr>
      <xdr:spPr>
        <a:xfrm>
          <a:off x="2694744" y="3210204"/>
          <a:ext cx="2649673" cy="72483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304337</xdr:colOff>
      <xdr:row>16</xdr:row>
      <xdr:rowOff>174601</xdr:rowOff>
    </xdr:from>
    <xdr:to>
      <xdr:col>7</xdr:col>
      <xdr:colOff>580737</xdr:colOff>
      <xdr:row>18</xdr:row>
      <xdr:rowOff>90068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D90B3F7E-71DA-4431-8B9B-EB119150AEE7}"/>
            </a:ext>
          </a:extLst>
        </xdr:cNvPr>
        <xdr:cNvSpPr txBox="1"/>
      </xdr:nvSpPr>
      <xdr:spPr>
        <a:xfrm>
          <a:off x="2691937" y="3154868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REUNIÓN INTERNA</a:t>
          </a:r>
          <a:endParaRPr lang="es-CO" sz="11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298102</xdr:colOff>
      <xdr:row>19</xdr:row>
      <xdr:rowOff>45793</xdr:rowOff>
    </xdr:from>
    <xdr:to>
      <xdr:col>5</xdr:col>
      <xdr:colOff>189244</xdr:colOff>
      <xdr:row>21</xdr:row>
      <xdr:rowOff>45793</xdr:rowOff>
    </xdr:to>
    <xdr:sp macro="" textlink="TD!D23">
      <xdr:nvSpPr>
        <xdr:cNvPr id="19" name="CuadroTexto 18">
          <a:extLst>
            <a:ext uri="{FF2B5EF4-FFF2-40B4-BE49-F238E27FC236}">
              <a16:creationId xmlns:a16="http://schemas.microsoft.com/office/drawing/2014/main" id="{854F92EA-1783-4E5A-B5AD-3EA42F1018AF}"/>
            </a:ext>
          </a:extLst>
        </xdr:cNvPr>
        <xdr:cNvSpPr txBox="1"/>
      </xdr:nvSpPr>
      <xdr:spPr>
        <a:xfrm>
          <a:off x="2685702" y="3584860"/>
          <a:ext cx="687009" cy="372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FB99C1D-3C2B-4990-AE9B-906F8A0BF1BD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11</xdr:col>
      <xdr:colOff>11974</xdr:colOff>
      <xdr:row>12</xdr:row>
      <xdr:rowOff>53067</xdr:rowOff>
    </xdr:from>
    <xdr:to>
      <xdr:col>14</xdr:col>
      <xdr:colOff>274047</xdr:colOff>
      <xdr:row>16</xdr:row>
      <xdr:rowOff>32839</xdr:rowOff>
    </xdr:to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E6967E13-FDDB-496F-BE8C-4DF6F12D5CCC}"/>
            </a:ext>
          </a:extLst>
        </xdr:cNvPr>
        <xdr:cNvSpPr/>
      </xdr:nvSpPr>
      <xdr:spPr>
        <a:xfrm>
          <a:off x="7958545" y="2273753"/>
          <a:ext cx="2646045" cy="720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11974</xdr:colOff>
      <xdr:row>17</xdr:row>
      <xdr:rowOff>43672</xdr:rowOff>
    </xdr:from>
    <xdr:to>
      <xdr:col>14</xdr:col>
      <xdr:colOff>274047</xdr:colOff>
      <xdr:row>21</xdr:row>
      <xdr:rowOff>23442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F4985C8A-927B-44BD-92CA-47106A1D2816}"/>
            </a:ext>
          </a:extLst>
        </xdr:cNvPr>
        <xdr:cNvSpPr/>
      </xdr:nvSpPr>
      <xdr:spPr>
        <a:xfrm>
          <a:off x="7970641" y="3210205"/>
          <a:ext cx="2649673" cy="72483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33984</xdr:colOff>
      <xdr:row>12</xdr:row>
      <xdr:rowOff>2568</xdr:rowOff>
    </xdr:from>
    <xdr:to>
      <xdr:col>14</xdr:col>
      <xdr:colOff>310384</xdr:colOff>
      <xdr:row>13</xdr:row>
      <xdr:rowOff>104301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ACA6BD3E-7D09-4D58-A1E7-E058C730F8E0}"/>
            </a:ext>
          </a:extLst>
        </xdr:cNvPr>
        <xdr:cNvSpPr txBox="1"/>
      </xdr:nvSpPr>
      <xdr:spPr>
        <a:xfrm>
          <a:off x="7992651" y="2237768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COPASSO</a:t>
          </a:r>
        </a:p>
      </xdr:txBody>
    </xdr:sp>
    <xdr:clientData/>
  </xdr:twoCellAnchor>
  <xdr:twoCellAnchor>
    <xdr:from>
      <xdr:col>11</xdr:col>
      <xdr:colOff>33984</xdr:colOff>
      <xdr:row>16</xdr:row>
      <xdr:rowOff>174601</xdr:rowOff>
    </xdr:from>
    <xdr:to>
      <xdr:col>14</xdr:col>
      <xdr:colOff>310384</xdr:colOff>
      <xdr:row>18</xdr:row>
      <xdr:rowOff>90068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128CEBAA-5227-41C5-A5A8-2E507F57EF4E}"/>
            </a:ext>
          </a:extLst>
        </xdr:cNvPr>
        <xdr:cNvSpPr txBox="1"/>
      </xdr:nvSpPr>
      <xdr:spPr>
        <a:xfrm>
          <a:off x="7992651" y="3154868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COMITÉ DE SOSTENIBILIDAD</a:t>
          </a:r>
          <a:endParaRPr lang="es-CO" sz="11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65311</xdr:colOff>
      <xdr:row>22</xdr:row>
      <xdr:rowOff>114300</xdr:rowOff>
    </xdr:from>
    <xdr:to>
      <xdr:col>10</xdr:col>
      <xdr:colOff>359228</xdr:colOff>
      <xdr:row>33</xdr:row>
      <xdr:rowOff>153367</xdr:rowOff>
    </xdr:to>
    <xdr:sp macro="" textlink="">
      <xdr:nvSpPr>
        <xdr:cNvPr id="47" name="Rectángulo: esquinas redondeadas 46">
          <a:extLst>
            <a:ext uri="{FF2B5EF4-FFF2-40B4-BE49-F238E27FC236}">
              <a16:creationId xmlns:a16="http://schemas.microsoft.com/office/drawing/2014/main" id="{4436DEFF-45BB-456D-93CD-E47DEDCFB43C}"/>
            </a:ext>
          </a:extLst>
        </xdr:cNvPr>
        <xdr:cNvSpPr/>
      </xdr:nvSpPr>
      <xdr:spPr>
        <a:xfrm>
          <a:off x="2452911" y="4212167"/>
          <a:ext cx="5069117" cy="2088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289559</xdr:colOff>
      <xdr:row>23</xdr:row>
      <xdr:rowOff>162529</xdr:rowOff>
    </xdr:from>
    <xdr:to>
      <xdr:col>7</xdr:col>
      <xdr:colOff>551632</xdr:colOff>
      <xdr:row>27</xdr:row>
      <xdr:rowOff>142300</xdr:rowOff>
    </xdr:to>
    <xdr:sp macro="" textlink="">
      <xdr:nvSpPr>
        <xdr:cNvPr id="48" name="Rectángulo 47">
          <a:extLst>
            <a:ext uri="{FF2B5EF4-FFF2-40B4-BE49-F238E27FC236}">
              <a16:creationId xmlns:a16="http://schemas.microsoft.com/office/drawing/2014/main" id="{CA345EFC-F23F-45F8-96A4-3FFB38A0A341}"/>
            </a:ext>
          </a:extLst>
        </xdr:cNvPr>
        <xdr:cNvSpPr/>
      </xdr:nvSpPr>
      <xdr:spPr>
        <a:xfrm>
          <a:off x="2677159" y="4446662"/>
          <a:ext cx="2649673" cy="72483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304337</xdr:colOff>
      <xdr:row>23</xdr:row>
      <xdr:rowOff>118986</xdr:rowOff>
    </xdr:from>
    <xdr:to>
      <xdr:col>7</xdr:col>
      <xdr:colOff>580737</xdr:colOff>
      <xdr:row>25</xdr:row>
      <xdr:rowOff>34452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F421A3B1-8797-490E-8D0C-D03E09044D17}"/>
            </a:ext>
          </a:extLst>
        </xdr:cNvPr>
        <xdr:cNvSpPr txBox="1"/>
      </xdr:nvSpPr>
      <xdr:spPr>
        <a:xfrm>
          <a:off x="2691937" y="4403119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AUDITORIA INTERNA</a:t>
          </a:r>
        </a:p>
      </xdr:txBody>
    </xdr:sp>
    <xdr:clientData/>
  </xdr:twoCellAnchor>
  <xdr:twoCellAnchor>
    <xdr:from>
      <xdr:col>10</xdr:col>
      <xdr:colOff>582383</xdr:colOff>
      <xdr:row>22</xdr:row>
      <xdr:rowOff>114300</xdr:rowOff>
    </xdr:from>
    <xdr:to>
      <xdr:col>17</xdr:col>
      <xdr:colOff>81643</xdr:colOff>
      <xdr:row>33</xdr:row>
      <xdr:rowOff>153367</xdr:rowOff>
    </xdr:to>
    <xdr:sp macro="" textlink="">
      <xdr:nvSpPr>
        <xdr:cNvPr id="50" name="Rectángulo: esquinas redondeadas 49">
          <a:extLst>
            <a:ext uri="{FF2B5EF4-FFF2-40B4-BE49-F238E27FC236}">
              <a16:creationId xmlns:a16="http://schemas.microsoft.com/office/drawing/2014/main" id="{54E64106-F9D3-4338-8076-1C627E553242}"/>
            </a:ext>
          </a:extLst>
        </xdr:cNvPr>
        <xdr:cNvSpPr/>
      </xdr:nvSpPr>
      <xdr:spPr>
        <a:xfrm>
          <a:off x="7745183" y="4212167"/>
          <a:ext cx="5070327" cy="20880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289559</xdr:colOff>
      <xdr:row>28</xdr:row>
      <xdr:rowOff>120801</xdr:rowOff>
    </xdr:from>
    <xdr:to>
      <xdr:col>7</xdr:col>
      <xdr:colOff>551632</xdr:colOff>
      <xdr:row>32</xdr:row>
      <xdr:rowOff>100572</xdr:rowOff>
    </xdr:to>
    <xdr:sp macro="" textlink="">
      <xdr:nvSpPr>
        <xdr:cNvPr id="51" name="Rectángulo 50">
          <a:extLst>
            <a:ext uri="{FF2B5EF4-FFF2-40B4-BE49-F238E27FC236}">
              <a16:creationId xmlns:a16="http://schemas.microsoft.com/office/drawing/2014/main" id="{63CD59FC-47AA-4A5E-B21C-5F1895C52CFF}"/>
            </a:ext>
          </a:extLst>
        </xdr:cNvPr>
        <xdr:cNvSpPr/>
      </xdr:nvSpPr>
      <xdr:spPr>
        <a:xfrm>
          <a:off x="2677159" y="5336268"/>
          <a:ext cx="2649673" cy="72483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</xdr:col>
      <xdr:colOff>304337</xdr:colOff>
      <xdr:row>28</xdr:row>
      <xdr:rowOff>51554</xdr:rowOff>
    </xdr:from>
    <xdr:to>
      <xdr:col>7</xdr:col>
      <xdr:colOff>580737</xdr:colOff>
      <xdr:row>29</xdr:row>
      <xdr:rowOff>153288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B806F7E9-F8F7-4A39-BBF2-61384D00E0EC}"/>
            </a:ext>
          </a:extLst>
        </xdr:cNvPr>
        <xdr:cNvSpPr txBox="1"/>
      </xdr:nvSpPr>
      <xdr:spPr>
        <a:xfrm>
          <a:off x="2691937" y="5267021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AUDITORIA EXTERNA</a:t>
          </a:r>
          <a:endParaRPr lang="es-CO" sz="11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11</xdr:col>
      <xdr:colOff>44631</xdr:colOff>
      <xdr:row>23</xdr:row>
      <xdr:rowOff>162529</xdr:rowOff>
    </xdr:from>
    <xdr:to>
      <xdr:col>14</xdr:col>
      <xdr:colOff>306704</xdr:colOff>
      <xdr:row>27</xdr:row>
      <xdr:rowOff>142300</xdr:rowOff>
    </xdr:to>
    <xdr:sp macro="" textlink="">
      <xdr:nvSpPr>
        <xdr:cNvPr id="53" name="Rectángulo 52">
          <a:extLst>
            <a:ext uri="{FF2B5EF4-FFF2-40B4-BE49-F238E27FC236}">
              <a16:creationId xmlns:a16="http://schemas.microsoft.com/office/drawing/2014/main" id="{81029BBE-A5DF-40D3-96B1-13D73EA701DB}"/>
            </a:ext>
          </a:extLst>
        </xdr:cNvPr>
        <xdr:cNvSpPr/>
      </xdr:nvSpPr>
      <xdr:spPr>
        <a:xfrm>
          <a:off x="8003298" y="4446662"/>
          <a:ext cx="2649673" cy="724838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44631</xdr:colOff>
      <xdr:row>28</xdr:row>
      <xdr:rowOff>120801</xdr:rowOff>
    </xdr:from>
    <xdr:to>
      <xdr:col>14</xdr:col>
      <xdr:colOff>306704</xdr:colOff>
      <xdr:row>32</xdr:row>
      <xdr:rowOff>100572</xdr:rowOff>
    </xdr:to>
    <xdr:sp macro="" textlink="">
      <xdr:nvSpPr>
        <xdr:cNvPr id="54" name="Rectángulo 53">
          <a:extLst>
            <a:ext uri="{FF2B5EF4-FFF2-40B4-BE49-F238E27FC236}">
              <a16:creationId xmlns:a16="http://schemas.microsoft.com/office/drawing/2014/main" id="{29C07864-FCFF-4D4C-B8B2-15218013E70D}"/>
            </a:ext>
          </a:extLst>
        </xdr:cNvPr>
        <xdr:cNvSpPr/>
      </xdr:nvSpPr>
      <xdr:spPr>
        <a:xfrm>
          <a:off x="8003298" y="5336268"/>
          <a:ext cx="2649673" cy="724837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33984</xdr:colOff>
      <xdr:row>23</xdr:row>
      <xdr:rowOff>118986</xdr:rowOff>
    </xdr:from>
    <xdr:to>
      <xdr:col>14</xdr:col>
      <xdr:colOff>310384</xdr:colOff>
      <xdr:row>25</xdr:row>
      <xdr:rowOff>34452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5DED1F45-BB10-44E8-99CC-41A6668F1D01}"/>
            </a:ext>
          </a:extLst>
        </xdr:cNvPr>
        <xdr:cNvSpPr txBox="1"/>
      </xdr:nvSpPr>
      <xdr:spPr>
        <a:xfrm>
          <a:off x="7992651" y="4403119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REVISIÓN LEGAL</a:t>
          </a:r>
        </a:p>
      </xdr:txBody>
    </xdr:sp>
    <xdr:clientData/>
  </xdr:twoCellAnchor>
  <xdr:twoCellAnchor>
    <xdr:from>
      <xdr:col>11</xdr:col>
      <xdr:colOff>33984</xdr:colOff>
      <xdr:row>28</xdr:row>
      <xdr:rowOff>51554</xdr:rowOff>
    </xdr:from>
    <xdr:to>
      <xdr:col>14</xdr:col>
      <xdr:colOff>310384</xdr:colOff>
      <xdr:row>29</xdr:row>
      <xdr:rowOff>153288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AFC99E43-64F8-468F-B06E-CCE28250A1B5}"/>
            </a:ext>
          </a:extLst>
        </xdr:cNvPr>
        <xdr:cNvSpPr txBox="1"/>
      </xdr:nvSpPr>
      <xdr:spPr>
        <a:xfrm>
          <a:off x="7992651" y="5267021"/>
          <a:ext cx="2664000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OTROS</a:t>
          </a:r>
          <a:endParaRPr lang="es-CO" sz="11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772183</xdr:colOff>
      <xdr:row>12</xdr:row>
      <xdr:rowOff>181706</xdr:rowOff>
    </xdr:from>
    <xdr:to>
      <xdr:col>8</xdr:col>
      <xdr:colOff>773827</xdr:colOff>
      <xdr:row>15</xdr:row>
      <xdr:rowOff>68098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2AF6E98B-C149-4F46-AB60-16E55C57D358}"/>
            </a:ext>
          </a:extLst>
        </xdr:cNvPr>
        <xdr:cNvCxnSpPr/>
      </xdr:nvCxnSpPr>
      <xdr:spPr>
        <a:xfrm>
          <a:off x="6343250" y="2416906"/>
          <a:ext cx="1644" cy="44519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575408</xdr:colOff>
      <xdr:row>14</xdr:row>
      <xdr:rowOff>89378</xdr:rowOff>
    </xdr:from>
    <xdr:to>
      <xdr:col>8</xdr:col>
      <xdr:colOff>481625</xdr:colOff>
      <xdr:row>15</xdr:row>
      <xdr:rowOff>85146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27568705-F81D-4211-AEFB-F3B79A3C65B2}"/>
            </a:ext>
          </a:extLst>
        </xdr:cNvPr>
        <xdr:cNvSpPr txBox="1"/>
      </xdr:nvSpPr>
      <xdr:spPr>
        <a:xfrm>
          <a:off x="6146475" y="2697111"/>
          <a:ext cx="702083" cy="182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735109</xdr:colOff>
      <xdr:row>14</xdr:row>
      <xdr:rowOff>89553</xdr:rowOff>
    </xdr:from>
    <xdr:to>
      <xdr:col>9</xdr:col>
      <xdr:colOff>749625</xdr:colOff>
      <xdr:row>15</xdr:row>
      <xdr:rowOff>90121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6043FC9A-DFE0-4D51-8981-233425481E89}"/>
            </a:ext>
          </a:extLst>
        </xdr:cNvPr>
        <xdr:cNvSpPr txBox="1"/>
      </xdr:nvSpPr>
      <xdr:spPr>
        <a:xfrm>
          <a:off x="6306176" y="2697286"/>
          <a:ext cx="810382" cy="1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638907</xdr:colOff>
      <xdr:row>18</xdr:row>
      <xdr:rowOff>9818</xdr:rowOff>
    </xdr:from>
    <xdr:to>
      <xdr:col>8</xdr:col>
      <xdr:colOff>750276</xdr:colOff>
      <xdr:row>19</xdr:row>
      <xdr:rowOff>174313</xdr:rowOff>
    </xdr:to>
    <xdr:sp macro="" textlink="TD!G21">
      <xdr:nvSpPr>
        <xdr:cNvPr id="85" name="CuadroTexto 84">
          <a:extLst>
            <a:ext uri="{FF2B5EF4-FFF2-40B4-BE49-F238E27FC236}">
              <a16:creationId xmlns:a16="http://schemas.microsoft.com/office/drawing/2014/main" id="{1A906C3A-5942-4A8F-A6C1-7756E1F30712}"/>
            </a:ext>
          </a:extLst>
        </xdr:cNvPr>
        <xdr:cNvSpPr txBox="1"/>
      </xdr:nvSpPr>
      <xdr:spPr>
        <a:xfrm>
          <a:off x="5414107" y="3362618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E77BEC-A407-48F2-A0B5-9F720ADF01B4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41030</xdr:colOff>
      <xdr:row>18</xdr:row>
      <xdr:rowOff>9818</xdr:rowOff>
    </xdr:from>
    <xdr:to>
      <xdr:col>10</xdr:col>
      <xdr:colOff>158261</xdr:colOff>
      <xdr:row>19</xdr:row>
      <xdr:rowOff>174313</xdr:rowOff>
    </xdr:to>
    <xdr:sp macro="" textlink="TD!H21">
      <xdr:nvSpPr>
        <xdr:cNvPr id="86" name="CuadroTexto 85">
          <a:extLst>
            <a:ext uri="{FF2B5EF4-FFF2-40B4-BE49-F238E27FC236}">
              <a16:creationId xmlns:a16="http://schemas.microsoft.com/office/drawing/2014/main" id="{04CBDE8F-A946-4502-9043-04BB482C36BE}"/>
            </a:ext>
          </a:extLst>
        </xdr:cNvPr>
        <xdr:cNvSpPr txBox="1"/>
      </xdr:nvSpPr>
      <xdr:spPr>
        <a:xfrm>
          <a:off x="6407963" y="3362618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F89A02D-A885-49A6-B1C8-C752AC5FEABC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313826</xdr:colOff>
      <xdr:row>19</xdr:row>
      <xdr:rowOff>154579</xdr:rowOff>
    </xdr:from>
    <xdr:to>
      <xdr:col>9</xdr:col>
      <xdr:colOff>20747</xdr:colOff>
      <xdr:row>20</xdr:row>
      <xdr:rowOff>153683</xdr:rowOff>
    </xdr:to>
    <xdr:sp macro="" textlink="TD!J21">
      <xdr:nvSpPr>
        <xdr:cNvPr id="87" name="CuadroTexto 86">
          <a:extLst>
            <a:ext uri="{FF2B5EF4-FFF2-40B4-BE49-F238E27FC236}">
              <a16:creationId xmlns:a16="http://schemas.microsoft.com/office/drawing/2014/main" id="{821B20BD-4B4F-4432-903E-095F424E47F2}"/>
            </a:ext>
          </a:extLst>
        </xdr:cNvPr>
        <xdr:cNvSpPr txBox="1"/>
      </xdr:nvSpPr>
      <xdr:spPr>
        <a:xfrm>
          <a:off x="6680759" y="3693646"/>
          <a:ext cx="502788" cy="18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5E3F2E7-7439-4DF3-ABEA-555C867642D7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561975</xdr:colOff>
      <xdr:row>19</xdr:row>
      <xdr:rowOff>142875</xdr:rowOff>
    </xdr:from>
    <xdr:to>
      <xdr:col>10</xdr:col>
      <xdr:colOff>285750</xdr:colOff>
      <xdr:row>20</xdr:row>
      <xdr:rowOff>152400</xdr:rowOff>
    </xdr:to>
    <xdr:sp macro="" textlink="TD!K21">
      <xdr:nvSpPr>
        <xdr:cNvPr id="8" name="CuadroTexto 87">
          <a:extLst>
            <a:ext uri="{FF2B5EF4-FFF2-40B4-BE49-F238E27FC236}">
              <a16:creationId xmlns:a16="http://schemas.microsoft.com/office/drawing/2014/main" id="{CEAD352D-358E-4D64-9839-1F66EF4FEE8B}"/>
            </a:ext>
            <a:ext uri="{147F2762-F138-4A5C-976F-8EAC2B608ADB}">
              <a16:predDERef xmlns:a16="http://schemas.microsoft.com/office/drawing/2014/main" pred="{821B20BD-4B4F-4432-903E-095F424E47F2}"/>
            </a:ext>
          </a:extLst>
        </xdr:cNvPr>
        <xdr:cNvSpPr txBox="1"/>
      </xdr:nvSpPr>
      <xdr:spPr>
        <a:xfrm>
          <a:off x="7429500" y="3581400"/>
          <a:ext cx="48577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7F348E-5157-4EB6-A18A-3D82CBF9BBCB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783906</xdr:colOff>
      <xdr:row>18</xdr:row>
      <xdr:rowOff>60894</xdr:rowOff>
    </xdr:from>
    <xdr:to>
      <xdr:col>8</xdr:col>
      <xdr:colOff>785550</xdr:colOff>
      <xdr:row>20</xdr:row>
      <xdr:rowOff>128993</xdr:rowOff>
    </xdr:to>
    <xdr:cxnSp macro="">
      <xdr:nvCxnSpPr>
        <xdr:cNvPr id="89" name="Conector recto 88">
          <a:extLst>
            <a:ext uri="{FF2B5EF4-FFF2-40B4-BE49-F238E27FC236}">
              <a16:creationId xmlns:a16="http://schemas.microsoft.com/office/drawing/2014/main" id="{EF800E40-80B5-43D3-8A15-9FFEC61F343C}"/>
            </a:ext>
          </a:extLst>
        </xdr:cNvPr>
        <xdr:cNvCxnSpPr/>
      </xdr:nvCxnSpPr>
      <xdr:spPr>
        <a:xfrm>
          <a:off x="6354973" y="3413694"/>
          <a:ext cx="1644" cy="44063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575408</xdr:colOff>
      <xdr:row>19</xdr:row>
      <xdr:rowOff>156248</xdr:rowOff>
    </xdr:from>
    <xdr:to>
      <xdr:col>8</xdr:col>
      <xdr:colOff>481625</xdr:colOff>
      <xdr:row>20</xdr:row>
      <xdr:rowOff>152015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F057D479-33C0-4287-9B31-A1237EFDC969}"/>
            </a:ext>
          </a:extLst>
        </xdr:cNvPr>
        <xdr:cNvSpPr txBox="1"/>
      </xdr:nvSpPr>
      <xdr:spPr>
        <a:xfrm>
          <a:off x="6146475" y="3695315"/>
          <a:ext cx="702083" cy="182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735109</xdr:colOff>
      <xdr:row>19</xdr:row>
      <xdr:rowOff>150449</xdr:rowOff>
    </xdr:from>
    <xdr:to>
      <xdr:col>9</xdr:col>
      <xdr:colOff>749625</xdr:colOff>
      <xdr:row>20</xdr:row>
      <xdr:rowOff>151016</xdr:rowOff>
    </xdr:to>
    <xdr:sp macro="" textlink="">
      <xdr:nvSpPr>
        <xdr:cNvPr id="91" name="CuadroTexto 90">
          <a:extLst>
            <a:ext uri="{FF2B5EF4-FFF2-40B4-BE49-F238E27FC236}">
              <a16:creationId xmlns:a16="http://schemas.microsoft.com/office/drawing/2014/main" id="{0E5FB20D-0BAE-4F16-8DAE-FEDA5498C88B}"/>
            </a:ext>
          </a:extLst>
        </xdr:cNvPr>
        <xdr:cNvSpPr txBox="1"/>
      </xdr:nvSpPr>
      <xdr:spPr>
        <a:xfrm>
          <a:off x="6306176" y="3689516"/>
          <a:ext cx="810382" cy="186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298102</xdr:colOff>
      <xdr:row>25</xdr:row>
      <xdr:rowOff>99274</xdr:rowOff>
    </xdr:from>
    <xdr:to>
      <xdr:col>5</xdr:col>
      <xdr:colOff>189244</xdr:colOff>
      <xdr:row>27</xdr:row>
      <xdr:rowOff>99274</xdr:rowOff>
    </xdr:to>
    <xdr:sp macro="" textlink="TD!D25">
      <xdr:nvSpPr>
        <xdr:cNvPr id="92" name="CuadroTexto 91">
          <a:extLst>
            <a:ext uri="{FF2B5EF4-FFF2-40B4-BE49-F238E27FC236}">
              <a16:creationId xmlns:a16="http://schemas.microsoft.com/office/drawing/2014/main" id="{02FA8DF6-1A3F-4BCA-A2DE-17422F7BD07F}"/>
            </a:ext>
          </a:extLst>
        </xdr:cNvPr>
        <xdr:cNvSpPr txBox="1"/>
      </xdr:nvSpPr>
      <xdr:spPr>
        <a:xfrm>
          <a:off x="2685702" y="4755941"/>
          <a:ext cx="687009" cy="372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091B3FD-46BD-41F6-B88B-08A91E1DC9DF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4</xdr:col>
      <xdr:colOff>298102</xdr:colOff>
      <xdr:row>29</xdr:row>
      <xdr:rowOff>184592</xdr:rowOff>
    </xdr:from>
    <xdr:to>
      <xdr:col>5</xdr:col>
      <xdr:colOff>189244</xdr:colOff>
      <xdr:row>31</xdr:row>
      <xdr:rowOff>184593</xdr:rowOff>
    </xdr:to>
    <xdr:sp macro="" textlink="TD!D26">
      <xdr:nvSpPr>
        <xdr:cNvPr id="93" name="CuadroTexto 92">
          <a:extLst>
            <a:ext uri="{FF2B5EF4-FFF2-40B4-BE49-F238E27FC236}">
              <a16:creationId xmlns:a16="http://schemas.microsoft.com/office/drawing/2014/main" id="{523F997B-9C5E-4278-AD45-CC0BA60153D5}"/>
            </a:ext>
          </a:extLst>
        </xdr:cNvPr>
        <xdr:cNvSpPr txBox="1"/>
      </xdr:nvSpPr>
      <xdr:spPr>
        <a:xfrm>
          <a:off x="2685702" y="5586325"/>
          <a:ext cx="687009" cy="372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4085223-60BE-4726-952C-61B84C95EB7C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11</xdr:col>
      <xdr:colOff>7337</xdr:colOff>
      <xdr:row>25</xdr:row>
      <xdr:rowOff>99273</xdr:rowOff>
    </xdr:from>
    <xdr:to>
      <xdr:col>11</xdr:col>
      <xdr:colOff>694346</xdr:colOff>
      <xdr:row>27</xdr:row>
      <xdr:rowOff>99274</xdr:rowOff>
    </xdr:to>
    <xdr:sp macro="" textlink="TD!D27">
      <xdr:nvSpPr>
        <xdr:cNvPr id="94" name="CuadroTexto 93">
          <a:extLst>
            <a:ext uri="{FF2B5EF4-FFF2-40B4-BE49-F238E27FC236}">
              <a16:creationId xmlns:a16="http://schemas.microsoft.com/office/drawing/2014/main" id="{7D2AF1E8-81AE-427E-8A36-2EEBA0453728}"/>
            </a:ext>
          </a:extLst>
        </xdr:cNvPr>
        <xdr:cNvSpPr txBox="1"/>
      </xdr:nvSpPr>
      <xdr:spPr>
        <a:xfrm>
          <a:off x="7966004" y="4755940"/>
          <a:ext cx="687009" cy="372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A798B15-D8C4-4ECC-9676-10113D51DC6B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11</xdr:col>
      <xdr:colOff>7337</xdr:colOff>
      <xdr:row>29</xdr:row>
      <xdr:rowOff>184592</xdr:rowOff>
    </xdr:from>
    <xdr:to>
      <xdr:col>11</xdr:col>
      <xdr:colOff>694346</xdr:colOff>
      <xdr:row>31</xdr:row>
      <xdr:rowOff>184593</xdr:rowOff>
    </xdr:to>
    <xdr:sp macro="" textlink="TD!D29">
      <xdr:nvSpPr>
        <xdr:cNvPr id="95" name="CuadroTexto 94">
          <a:extLst>
            <a:ext uri="{FF2B5EF4-FFF2-40B4-BE49-F238E27FC236}">
              <a16:creationId xmlns:a16="http://schemas.microsoft.com/office/drawing/2014/main" id="{222B6CA9-8477-4CC8-A8DD-5328EECB1B33}"/>
            </a:ext>
          </a:extLst>
        </xdr:cNvPr>
        <xdr:cNvSpPr txBox="1"/>
      </xdr:nvSpPr>
      <xdr:spPr>
        <a:xfrm>
          <a:off x="7966004" y="5586325"/>
          <a:ext cx="687009" cy="372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46507E7-4BBD-4617-895A-E022532EF704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11</xdr:col>
      <xdr:colOff>7337</xdr:colOff>
      <xdr:row>13</xdr:row>
      <xdr:rowOff>179956</xdr:rowOff>
    </xdr:from>
    <xdr:to>
      <xdr:col>11</xdr:col>
      <xdr:colOff>694346</xdr:colOff>
      <xdr:row>15</xdr:row>
      <xdr:rowOff>179957</xdr:rowOff>
    </xdr:to>
    <xdr:sp macro="" textlink="TD!D24">
      <xdr:nvSpPr>
        <xdr:cNvPr id="96" name="CuadroTexto 95">
          <a:extLst>
            <a:ext uri="{FF2B5EF4-FFF2-40B4-BE49-F238E27FC236}">
              <a16:creationId xmlns:a16="http://schemas.microsoft.com/office/drawing/2014/main" id="{3208E7A7-16B0-4AF5-8232-3D1C61DA889F}"/>
            </a:ext>
          </a:extLst>
        </xdr:cNvPr>
        <xdr:cNvSpPr txBox="1"/>
      </xdr:nvSpPr>
      <xdr:spPr>
        <a:xfrm>
          <a:off x="7966004" y="2601423"/>
          <a:ext cx="687009" cy="372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ABE9349-4075-4C2B-9A01-584AD2D5BD59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11</xdr:col>
      <xdr:colOff>7337</xdr:colOff>
      <xdr:row>19</xdr:row>
      <xdr:rowOff>45793</xdr:rowOff>
    </xdr:from>
    <xdr:to>
      <xdr:col>11</xdr:col>
      <xdr:colOff>694346</xdr:colOff>
      <xdr:row>21</xdr:row>
      <xdr:rowOff>45793</xdr:rowOff>
    </xdr:to>
    <xdr:sp macro="" textlink="TD!D28">
      <xdr:nvSpPr>
        <xdr:cNvPr id="97" name="CuadroTexto 96">
          <a:extLst>
            <a:ext uri="{FF2B5EF4-FFF2-40B4-BE49-F238E27FC236}">
              <a16:creationId xmlns:a16="http://schemas.microsoft.com/office/drawing/2014/main" id="{5EBBA150-712A-4231-9013-DCAC25CCBE7E}"/>
            </a:ext>
          </a:extLst>
        </xdr:cNvPr>
        <xdr:cNvSpPr txBox="1"/>
      </xdr:nvSpPr>
      <xdr:spPr>
        <a:xfrm>
          <a:off x="7966004" y="3584860"/>
          <a:ext cx="687009" cy="372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DDB49F8-99D7-4305-8509-A514BC2FC1AE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C" sz="1800" b="1"/>
        </a:p>
      </xdr:txBody>
    </xdr:sp>
    <xdr:clientData/>
  </xdr:twoCellAnchor>
  <xdr:twoCellAnchor>
    <xdr:from>
      <xdr:col>8</xdr:col>
      <xdr:colOff>176217</xdr:colOff>
      <xdr:row>22</xdr:row>
      <xdr:rowOff>98483</xdr:rowOff>
    </xdr:from>
    <xdr:to>
      <xdr:col>9</xdr:col>
      <xdr:colOff>492175</xdr:colOff>
      <xdr:row>23</xdr:row>
      <xdr:rowOff>163798</xdr:rowOff>
    </xdr:to>
    <xdr:sp macro="" textlink="">
      <xdr:nvSpPr>
        <xdr:cNvPr id="98" name="CuadroTexto 97">
          <a:extLst>
            <a:ext uri="{FF2B5EF4-FFF2-40B4-BE49-F238E27FC236}">
              <a16:creationId xmlns:a16="http://schemas.microsoft.com/office/drawing/2014/main" id="{15856CE8-32D2-4457-914F-F73B497AE77D}"/>
            </a:ext>
          </a:extLst>
        </xdr:cNvPr>
        <xdr:cNvSpPr txBox="1"/>
      </xdr:nvSpPr>
      <xdr:spPr>
        <a:xfrm>
          <a:off x="5747284" y="4196350"/>
          <a:ext cx="1111824" cy="251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400" b="1" baseline="0">
              <a:solidFill>
                <a:sysClr val="windowText" lastClr="000000"/>
              </a:solidFill>
            </a:rPr>
            <a:t>ESTADO</a:t>
          </a:r>
          <a:endParaRPr lang="es-CO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590713</xdr:colOff>
      <xdr:row>24</xdr:row>
      <xdr:rowOff>45964</xdr:rowOff>
    </xdr:from>
    <xdr:to>
      <xdr:col>8</xdr:col>
      <xdr:colOff>702082</xdr:colOff>
      <xdr:row>26</xdr:row>
      <xdr:rowOff>24193</xdr:rowOff>
    </xdr:to>
    <xdr:sp macro="" textlink="TD!G23">
      <xdr:nvSpPr>
        <xdr:cNvPr id="99" name="CuadroTexto 98">
          <a:extLst>
            <a:ext uri="{FF2B5EF4-FFF2-40B4-BE49-F238E27FC236}">
              <a16:creationId xmlns:a16="http://schemas.microsoft.com/office/drawing/2014/main" id="{28B31128-2A49-4FC5-83C6-5480BCFF28DF}"/>
            </a:ext>
          </a:extLst>
        </xdr:cNvPr>
        <xdr:cNvSpPr txBox="1"/>
      </xdr:nvSpPr>
      <xdr:spPr>
        <a:xfrm>
          <a:off x="5365913" y="4516364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B25F436-2FA6-46F6-A5C1-699D6088D8A3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788702</xdr:colOff>
      <xdr:row>24</xdr:row>
      <xdr:rowOff>45964</xdr:rowOff>
    </xdr:from>
    <xdr:to>
      <xdr:col>10</xdr:col>
      <xdr:colOff>110067</xdr:colOff>
      <xdr:row>26</xdr:row>
      <xdr:rowOff>24193</xdr:rowOff>
    </xdr:to>
    <xdr:sp macro="" textlink="TD!H23">
      <xdr:nvSpPr>
        <xdr:cNvPr id="100" name="CuadroTexto 99">
          <a:extLst>
            <a:ext uri="{FF2B5EF4-FFF2-40B4-BE49-F238E27FC236}">
              <a16:creationId xmlns:a16="http://schemas.microsoft.com/office/drawing/2014/main" id="{897ED87D-71D3-408F-864F-5056DA4A7BC2}"/>
            </a:ext>
          </a:extLst>
        </xdr:cNvPr>
        <xdr:cNvSpPr txBox="1"/>
      </xdr:nvSpPr>
      <xdr:spPr>
        <a:xfrm>
          <a:off x="6359769" y="4516364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A1B90D4-A4EA-43E7-AF1C-9EDDBA1A62B5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313826</xdr:colOff>
      <xdr:row>26</xdr:row>
      <xdr:rowOff>5618</xdr:rowOff>
    </xdr:from>
    <xdr:to>
      <xdr:col>9</xdr:col>
      <xdr:colOff>20747</xdr:colOff>
      <xdr:row>27</xdr:row>
      <xdr:rowOff>4723</xdr:rowOff>
    </xdr:to>
    <xdr:sp macro="" textlink="TD!J23">
      <xdr:nvSpPr>
        <xdr:cNvPr id="101" name="CuadroTexto 100">
          <a:extLst>
            <a:ext uri="{FF2B5EF4-FFF2-40B4-BE49-F238E27FC236}">
              <a16:creationId xmlns:a16="http://schemas.microsoft.com/office/drawing/2014/main" id="{B5AA0F11-FA4C-40E7-A7F9-D5576F653DC6}"/>
            </a:ext>
          </a:extLst>
        </xdr:cNvPr>
        <xdr:cNvSpPr txBox="1"/>
      </xdr:nvSpPr>
      <xdr:spPr>
        <a:xfrm>
          <a:off x="6680759" y="4848551"/>
          <a:ext cx="502788" cy="18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855C3A9-BF68-46D2-B4D5-DEE32CFD9130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562056</xdr:colOff>
      <xdr:row>25</xdr:row>
      <xdr:rowOff>186022</xdr:rowOff>
    </xdr:from>
    <xdr:to>
      <xdr:col>10</xdr:col>
      <xdr:colOff>222088</xdr:colOff>
      <xdr:row>27</xdr:row>
      <xdr:rowOff>10585</xdr:rowOff>
    </xdr:to>
    <xdr:sp macro="" textlink="TD!K23">
      <xdr:nvSpPr>
        <xdr:cNvPr id="102" name="CuadroTexto 101">
          <a:extLst>
            <a:ext uri="{FF2B5EF4-FFF2-40B4-BE49-F238E27FC236}">
              <a16:creationId xmlns:a16="http://schemas.microsoft.com/office/drawing/2014/main" id="{1580EDE3-D7F9-456A-BA6E-997DFD706A89}"/>
            </a:ext>
          </a:extLst>
        </xdr:cNvPr>
        <xdr:cNvSpPr txBox="1"/>
      </xdr:nvSpPr>
      <xdr:spPr>
        <a:xfrm>
          <a:off x="6928989" y="4842689"/>
          <a:ext cx="455899" cy="197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D50812E-868C-4343-9308-5985331A3249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729850</xdr:colOff>
      <xdr:row>24</xdr:row>
      <xdr:rowOff>97040</xdr:rowOff>
    </xdr:from>
    <xdr:to>
      <xdr:col>8</xdr:col>
      <xdr:colOff>731494</xdr:colOff>
      <xdr:row>26</xdr:row>
      <xdr:rowOff>169699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38AF27AD-2CB4-49BD-BF18-8473CC79685D}"/>
            </a:ext>
          </a:extLst>
        </xdr:cNvPr>
        <xdr:cNvCxnSpPr/>
      </xdr:nvCxnSpPr>
      <xdr:spPr>
        <a:xfrm>
          <a:off x="6300917" y="4567440"/>
          <a:ext cx="1644" cy="44519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575408</xdr:colOff>
      <xdr:row>26</xdr:row>
      <xdr:rowOff>15754</xdr:rowOff>
    </xdr:from>
    <xdr:to>
      <xdr:col>8</xdr:col>
      <xdr:colOff>481625</xdr:colOff>
      <xdr:row>27</xdr:row>
      <xdr:rowOff>11522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CAAAC0FF-FA37-4353-810C-25D27ACEB4D7}"/>
            </a:ext>
          </a:extLst>
        </xdr:cNvPr>
        <xdr:cNvSpPr txBox="1"/>
      </xdr:nvSpPr>
      <xdr:spPr>
        <a:xfrm>
          <a:off x="6146475" y="4858687"/>
          <a:ext cx="702083" cy="182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735109</xdr:colOff>
      <xdr:row>26</xdr:row>
      <xdr:rowOff>4887</xdr:rowOff>
    </xdr:from>
    <xdr:to>
      <xdr:col>9</xdr:col>
      <xdr:colOff>749625</xdr:colOff>
      <xdr:row>27</xdr:row>
      <xdr:rowOff>5455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CDA03987-C0F0-4C7E-8AB2-B42B4EE9E539}"/>
            </a:ext>
          </a:extLst>
        </xdr:cNvPr>
        <xdr:cNvSpPr txBox="1"/>
      </xdr:nvSpPr>
      <xdr:spPr>
        <a:xfrm>
          <a:off x="6306176" y="4847820"/>
          <a:ext cx="810382" cy="1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7</xdr:col>
      <xdr:colOff>593970</xdr:colOff>
      <xdr:row>29</xdr:row>
      <xdr:rowOff>60618</xdr:rowOff>
    </xdr:from>
    <xdr:to>
      <xdr:col>8</xdr:col>
      <xdr:colOff>705339</xdr:colOff>
      <xdr:row>31</xdr:row>
      <xdr:rowOff>38846</xdr:rowOff>
    </xdr:to>
    <xdr:sp macro="" textlink="TD!G24">
      <xdr:nvSpPr>
        <xdr:cNvPr id="106" name="CuadroTexto 105">
          <a:extLst>
            <a:ext uri="{FF2B5EF4-FFF2-40B4-BE49-F238E27FC236}">
              <a16:creationId xmlns:a16="http://schemas.microsoft.com/office/drawing/2014/main" id="{2F25FE1D-A989-4146-A0F0-2C651F85D6AC}"/>
            </a:ext>
          </a:extLst>
        </xdr:cNvPr>
        <xdr:cNvSpPr txBox="1"/>
      </xdr:nvSpPr>
      <xdr:spPr>
        <a:xfrm>
          <a:off x="5369170" y="5462351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6D6734E-E6A6-4107-8E34-9FD06754094E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791959</xdr:colOff>
      <xdr:row>29</xdr:row>
      <xdr:rowOff>60618</xdr:rowOff>
    </xdr:from>
    <xdr:to>
      <xdr:col>10</xdr:col>
      <xdr:colOff>113324</xdr:colOff>
      <xdr:row>31</xdr:row>
      <xdr:rowOff>38846</xdr:rowOff>
    </xdr:to>
    <xdr:sp macro="" textlink="TD!H24">
      <xdr:nvSpPr>
        <xdr:cNvPr id="107" name="CuadroTexto 106">
          <a:extLst>
            <a:ext uri="{FF2B5EF4-FFF2-40B4-BE49-F238E27FC236}">
              <a16:creationId xmlns:a16="http://schemas.microsoft.com/office/drawing/2014/main" id="{6DF00AF5-7092-4D2C-BDA8-0764D5D058B6}"/>
            </a:ext>
          </a:extLst>
        </xdr:cNvPr>
        <xdr:cNvSpPr txBox="1"/>
      </xdr:nvSpPr>
      <xdr:spPr>
        <a:xfrm>
          <a:off x="6363026" y="5462351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9F0AB0F-9C8C-480B-AEDA-AE6DEEF396BD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313827</xdr:colOff>
      <xdr:row>31</xdr:row>
      <xdr:rowOff>15713</xdr:rowOff>
    </xdr:from>
    <xdr:to>
      <xdr:col>9</xdr:col>
      <xdr:colOff>20747</xdr:colOff>
      <xdr:row>32</xdr:row>
      <xdr:rowOff>14817</xdr:rowOff>
    </xdr:to>
    <xdr:sp macro="" textlink="TD!J24">
      <xdr:nvSpPr>
        <xdr:cNvPr id="108" name="CuadroTexto 107">
          <a:extLst>
            <a:ext uri="{FF2B5EF4-FFF2-40B4-BE49-F238E27FC236}">
              <a16:creationId xmlns:a16="http://schemas.microsoft.com/office/drawing/2014/main" id="{D1C6342F-989F-411F-B46E-BFA9593D302C}"/>
            </a:ext>
          </a:extLst>
        </xdr:cNvPr>
        <xdr:cNvSpPr txBox="1"/>
      </xdr:nvSpPr>
      <xdr:spPr>
        <a:xfrm>
          <a:off x="6680760" y="5789980"/>
          <a:ext cx="502787" cy="18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A1C7737-6943-41B4-838B-AA0019A233DE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9</xdr:col>
      <xdr:colOff>553590</xdr:colOff>
      <xdr:row>31</xdr:row>
      <xdr:rowOff>9851</xdr:rowOff>
    </xdr:from>
    <xdr:to>
      <xdr:col>10</xdr:col>
      <xdr:colOff>213622</xdr:colOff>
      <xdr:row>32</xdr:row>
      <xdr:rowOff>20679</xdr:rowOff>
    </xdr:to>
    <xdr:sp macro="" textlink="TD!K24">
      <xdr:nvSpPr>
        <xdr:cNvPr id="109" name="CuadroTexto 108">
          <a:extLst>
            <a:ext uri="{FF2B5EF4-FFF2-40B4-BE49-F238E27FC236}">
              <a16:creationId xmlns:a16="http://schemas.microsoft.com/office/drawing/2014/main" id="{B1C55A31-8493-412C-84FB-D4B2D56E03D4}"/>
            </a:ext>
          </a:extLst>
        </xdr:cNvPr>
        <xdr:cNvSpPr txBox="1"/>
      </xdr:nvSpPr>
      <xdr:spPr>
        <a:xfrm>
          <a:off x="6920523" y="5784118"/>
          <a:ext cx="455899" cy="1970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C6AF392-93A0-40F3-B2D6-FE628A776476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733107</xdr:colOff>
      <xdr:row>29</xdr:row>
      <xdr:rowOff>111694</xdr:rowOff>
    </xdr:from>
    <xdr:to>
      <xdr:col>8</xdr:col>
      <xdr:colOff>734751</xdr:colOff>
      <xdr:row>31</xdr:row>
      <xdr:rowOff>179792</xdr:rowOff>
    </xdr:to>
    <xdr:cxnSp macro="">
      <xdr:nvCxnSpPr>
        <xdr:cNvPr id="110" name="Conector recto 109">
          <a:extLst>
            <a:ext uri="{FF2B5EF4-FFF2-40B4-BE49-F238E27FC236}">
              <a16:creationId xmlns:a16="http://schemas.microsoft.com/office/drawing/2014/main" id="{015CA5A9-F66E-4F23-A69A-2CE35CC3F6FA}"/>
            </a:ext>
          </a:extLst>
        </xdr:cNvPr>
        <xdr:cNvCxnSpPr/>
      </xdr:nvCxnSpPr>
      <xdr:spPr>
        <a:xfrm>
          <a:off x="6304174" y="5513427"/>
          <a:ext cx="1644" cy="44063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575408</xdr:colOff>
      <xdr:row>31</xdr:row>
      <xdr:rowOff>25849</xdr:rowOff>
    </xdr:from>
    <xdr:to>
      <xdr:col>8</xdr:col>
      <xdr:colOff>481625</xdr:colOff>
      <xdr:row>32</xdr:row>
      <xdr:rowOff>21616</xdr:rowOff>
    </xdr:to>
    <xdr:sp macro="" textlink="">
      <xdr:nvSpPr>
        <xdr:cNvPr id="111" name="CuadroTexto 110">
          <a:extLst>
            <a:ext uri="{FF2B5EF4-FFF2-40B4-BE49-F238E27FC236}">
              <a16:creationId xmlns:a16="http://schemas.microsoft.com/office/drawing/2014/main" id="{AECD49F8-7ABB-4CEC-9C04-359268A7710C}"/>
            </a:ext>
          </a:extLst>
        </xdr:cNvPr>
        <xdr:cNvSpPr txBox="1"/>
      </xdr:nvSpPr>
      <xdr:spPr>
        <a:xfrm>
          <a:off x="6146475" y="5800116"/>
          <a:ext cx="702083" cy="182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726643</xdr:colOff>
      <xdr:row>31</xdr:row>
      <xdr:rowOff>14982</xdr:rowOff>
    </xdr:from>
    <xdr:to>
      <xdr:col>9</xdr:col>
      <xdr:colOff>741159</xdr:colOff>
      <xdr:row>32</xdr:row>
      <xdr:rowOff>15549</xdr:rowOff>
    </xdr:to>
    <xdr:sp macro="" textlink="">
      <xdr:nvSpPr>
        <xdr:cNvPr id="112" name="CuadroTexto 111">
          <a:extLst>
            <a:ext uri="{FF2B5EF4-FFF2-40B4-BE49-F238E27FC236}">
              <a16:creationId xmlns:a16="http://schemas.microsoft.com/office/drawing/2014/main" id="{37983C23-9F8F-49FC-8DAF-E2A1E83D7311}"/>
            </a:ext>
          </a:extLst>
        </xdr:cNvPr>
        <xdr:cNvSpPr txBox="1"/>
      </xdr:nvSpPr>
      <xdr:spPr>
        <a:xfrm>
          <a:off x="6297710" y="5789249"/>
          <a:ext cx="810382" cy="186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718084</xdr:colOff>
      <xdr:row>10</xdr:row>
      <xdr:rowOff>170450</xdr:rowOff>
    </xdr:from>
    <xdr:to>
      <xdr:col>16</xdr:col>
      <xdr:colOff>238175</xdr:colOff>
      <xdr:row>12</xdr:row>
      <xdr:rowOff>49498</xdr:rowOff>
    </xdr:to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CFA1563D-224F-4FF7-B012-7BF076642E1F}"/>
            </a:ext>
          </a:extLst>
        </xdr:cNvPr>
        <xdr:cNvSpPr txBox="1"/>
      </xdr:nvSpPr>
      <xdr:spPr>
        <a:xfrm>
          <a:off x="11064351" y="2033117"/>
          <a:ext cx="1111824" cy="251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400" b="1" baseline="0">
              <a:solidFill>
                <a:sysClr val="windowText" lastClr="000000"/>
              </a:solidFill>
            </a:rPr>
            <a:t>ESTADO</a:t>
          </a:r>
          <a:endParaRPr lang="es-CO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336713</xdr:colOff>
      <xdr:row>12</xdr:row>
      <xdr:rowOff>156031</xdr:rowOff>
    </xdr:from>
    <xdr:to>
      <xdr:col>15</xdr:col>
      <xdr:colOff>448083</xdr:colOff>
      <xdr:row>14</xdr:row>
      <xdr:rowOff>134260</xdr:rowOff>
    </xdr:to>
    <xdr:sp macro="" textlink="TD!G22">
      <xdr:nvSpPr>
        <xdr:cNvPr id="114" name="CuadroTexto 113">
          <a:extLst>
            <a:ext uri="{FF2B5EF4-FFF2-40B4-BE49-F238E27FC236}">
              <a16:creationId xmlns:a16="http://schemas.microsoft.com/office/drawing/2014/main" id="{BF26E384-1747-4F42-903A-494FDF15CA0C}"/>
            </a:ext>
          </a:extLst>
        </xdr:cNvPr>
        <xdr:cNvSpPr txBox="1"/>
      </xdr:nvSpPr>
      <xdr:spPr>
        <a:xfrm>
          <a:off x="10682980" y="2391231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56D149E-8E2E-4602-A13C-D7C993ECC31A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534703</xdr:colOff>
      <xdr:row>12</xdr:row>
      <xdr:rowOff>156031</xdr:rowOff>
    </xdr:from>
    <xdr:to>
      <xdr:col>16</xdr:col>
      <xdr:colOff>651934</xdr:colOff>
      <xdr:row>14</xdr:row>
      <xdr:rowOff>134260</xdr:rowOff>
    </xdr:to>
    <xdr:sp macro="" textlink="TD!H22">
      <xdr:nvSpPr>
        <xdr:cNvPr id="115" name="CuadroTexto 114">
          <a:extLst>
            <a:ext uri="{FF2B5EF4-FFF2-40B4-BE49-F238E27FC236}">
              <a16:creationId xmlns:a16="http://schemas.microsoft.com/office/drawing/2014/main" id="{CCB3953E-AC47-48A4-9661-958DE5812B65}"/>
            </a:ext>
          </a:extLst>
        </xdr:cNvPr>
        <xdr:cNvSpPr txBox="1"/>
      </xdr:nvSpPr>
      <xdr:spPr>
        <a:xfrm>
          <a:off x="11676836" y="2391231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FF1A61-6EE0-4DB6-949A-0E5620BC0DB2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18796</xdr:colOff>
      <xdr:row>14</xdr:row>
      <xdr:rowOff>114768</xdr:rowOff>
    </xdr:from>
    <xdr:to>
      <xdr:col>15</xdr:col>
      <xdr:colOff>521583</xdr:colOff>
      <xdr:row>15</xdr:row>
      <xdr:rowOff>113873</xdr:rowOff>
    </xdr:to>
    <xdr:sp macro="" textlink="TD!J22">
      <xdr:nvSpPr>
        <xdr:cNvPr id="116" name="CuadroTexto 115">
          <a:extLst>
            <a:ext uri="{FF2B5EF4-FFF2-40B4-BE49-F238E27FC236}">
              <a16:creationId xmlns:a16="http://schemas.microsoft.com/office/drawing/2014/main" id="{425D9F1F-981C-40CB-9407-E58C92763D8F}"/>
            </a:ext>
          </a:extLst>
        </xdr:cNvPr>
        <xdr:cNvSpPr txBox="1"/>
      </xdr:nvSpPr>
      <xdr:spPr>
        <a:xfrm>
          <a:off x="11160929" y="2722501"/>
          <a:ext cx="502787" cy="18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54DA341-6EB3-437A-AF7D-EB625BEC0D2A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16</xdr:col>
      <xdr:colOff>283958</xdr:colOff>
      <xdr:row>14</xdr:row>
      <xdr:rowOff>109823</xdr:rowOff>
    </xdr:from>
    <xdr:to>
      <xdr:col>16</xdr:col>
      <xdr:colOff>739857</xdr:colOff>
      <xdr:row>15</xdr:row>
      <xdr:rowOff>120652</xdr:rowOff>
    </xdr:to>
    <xdr:sp macro="" textlink="TD!K22">
      <xdr:nvSpPr>
        <xdr:cNvPr id="117" name="CuadroTexto 116">
          <a:extLst>
            <a:ext uri="{FF2B5EF4-FFF2-40B4-BE49-F238E27FC236}">
              <a16:creationId xmlns:a16="http://schemas.microsoft.com/office/drawing/2014/main" id="{ECA32E1C-FC4E-4FC7-B641-8C20D296AA26}"/>
            </a:ext>
          </a:extLst>
        </xdr:cNvPr>
        <xdr:cNvSpPr txBox="1"/>
      </xdr:nvSpPr>
      <xdr:spPr>
        <a:xfrm>
          <a:off x="12221958" y="2717556"/>
          <a:ext cx="455899" cy="197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5779BF1-8973-4CC0-B405-C83FCC012183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475851</xdr:colOff>
      <xdr:row>13</xdr:row>
      <xdr:rowOff>20840</xdr:rowOff>
    </xdr:from>
    <xdr:to>
      <xdr:col>15</xdr:col>
      <xdr:colOff>477495</xdr:colOff>
      <xdr:row>15</xdr:row>
      <xdr:rowOff>93499</xdr:rowOff>
    </xdr:to>
    <xdr:cxnSp macro="">
      <xdr:nvCxnSpPr>
        <xdr:cNvPr id="118" name="Conector recto 117">
          <a:extLst>
            <a:ext uri="{FF2B5EF4-FFF2-40B4-BE49-F238E27FC236}">
              <a16:creationId xmlns:a16="http://schemas.microsoft.com/office/drawing/2014/main" id="{615D8C4D-742B-45CC-9E85-2B68E6A5E3B2}"/>
            </a:ext>
          </a:extLst>
        </xdr:cNvPr>
        <xdr:cNvCxnSpPr/>
      </xdr:nvCxnSpPr>
      <xdr:spPr>
        <a:xfrm>
          <a:off x="11617984" y="2442307"/>
          <a:ext cx="1644" cy="44519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301544</xdr:colOff>
      <xdr:row>14</xdr:row>
      <xdr:rowOff>114789</xdr:rowOff>
    </xdr:from>
    <xdr:to>
      <xdr:col>15</xdr:col>
      <xdr:colOff>207762</xdr:colOff>
      <xdr:row>15</xdr:row>
      <xdr:rowOff>110557</xdr:rowOff>
    </xdr:to>
    <xdr:sp macro="" textlink="">
      <xdr:nvSpPr>
        <xdr:cNvPr id="119" name="CuadroTexto 118">
          <a:extLst>
            <a:ext uri="{FF2B5EF4-FFF2-40B4-BE49-F238E27FC236}">
              <a16:creationId xmlns:a16="http://schemas.microsoft.com/office/drawing/2014/main" id="{C2EEE70E-868F-4846-B538-B702900AE43A}"/>
            </a:ext>
          </a:extLst>
        </xdr:cNvPr>
        <xdr:cNvSpPr txBox="1"/>
      </xdr:nvSpPr>
      <xdr:spPr>
        <a:xfrm>
          <a:off x="10647811" y="2722522"/>
          <a:ext cx="702084" cy="182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15</xdr:col>
      <xdr:colOff>457013</xdr:colOff>
      <xdr:row>14</xdr:row>
      <xdr:rowOff>114954</xdr:rowOff>
    </xdr:from>
    <xdr:to>
      <xdr:col>16</xdr:col>
      <xdr:colOff>471528</xdr:colOff>
      <xdr:row>15</xdr:row>
      <xdr:rowOff>115522</xdr:rowOff>
    </xdr:to>
    <xdr:sp macro="" textlink="">
      <xdr:nvSpPr>
        <xdr:cNvPr id="120" name="CuadroTexto 119">
          <a:extLst>
            <a:ext uri="{FF2B5EF4-FFF2-40B4-BE49-F238E27FC236}">
              <a16:creationId xmlns:a16="http://schemas.microsoft.com/office/drawing/2014/main" id="{6F4A8171-11F1-48F5-B013-D98FC4D3B56E}"/>
            </a:ext>
          </a:extLst>
        </xdr:cNvPr>
        <xdr:cNvSpPr txBox="1"/>
      </xdr:nvSpPr>
      <xdr:spPr>
        <a:xfrm>
          <a:off x="11599146" y="2722687"/>
          <a:ext cx="810382" cy="1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348436</xdr:colOff>
      <xdr:row>18</xdr:row>
      <xdr:rowOff>9818</xdr:rowOff>
    </xdr:from>
    <xdr:to>
      <xdr:col>15</xdr:col>
      <xdr:colOff>459806</xdr:colOff>
      <xdr:row>19</xdr:row>
      <xdr:rowOff>174313</xdr:rowOff>
    </xdr:to>
    <xdr:sp macro="" textlink="TD!G26">
      <xdr:nvSpPr>
        <xdr:cNvPr id="121" name="CuadroTexto 120">
          <a:extLst>
            <a:ext uri="{FF2B5EF4-FFF2-40B4-BE49-F238E27FC236}">
              <a16:creationId xmlns:a16="http://schemas.microsoft.com/office/drawing/2014/main" id="{38E3B8FB-37F4-4F2A-A193-F4F3811C8791}"/>
            </a:ext>
          </a:extLst>
        </xdr:cNvPr>
        <xdr:cNvSpPr txBox="1"/>
      </xdr:nvSpPr>
      <xdr:spPr>
        <a:xfrm>
          <a:off x="10694703" y="3362618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5FE241E-C2B8-43C4-B531-BA795E804B21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546426</xdr:colOff>
      <xdr:row>18</xdr:row>
      <xdr:rowOff>9818</xdr:rowOff>
    </xdr:from>
    <xdr:to>
      <xdr:col>16</xdr:col>
      <xdr:colOff>663657</xdr:colOff>
      <xdr:row>19</xdr:row>
      <xdr:rowOff>174313</xdr:rowOff>
    </xdr:to>
    <xdr:sp macro="" textlink="TD!H26">
      <xdr:nvSpPr>
        <xdr:cNvPr id="122" name="CuadroTexto 121">
          <a:extLst>
            <a:ext uri="{FF2B5EF4-FFF2-40B4-BE49-F238E27FC236}">
              <a16:creationId xmlns:a16="http://schemas.microsoft.com/office/drawing/2014/main" id="{9D8C39BC-EB9D-4696-A39A-AEF9B1BF22D8}"/>
            </a:ext>
          </a:extLst>
        </xdr:cNvPr>
        <xdr:cNvSpPr txBox="1"/>
      </xdr:nvSpPr>
      <xdr:spPr>
        <a:xfrm>
          <a:off x="11688559" y="3362618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704C239-A977-4FC7-960C-8EF96D15FCC5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30519</xdr:colOff>
      <xdr:row>19</xdr:row>
      <xdr:rowOff>151180</xdr:rowOff>
    </xdr:from>
    <xdr:to>
      <xdr:col>15</xdr:col>
      <xdr:colOff>533306</xdr:colOff>
      <xdr:row>20</xdr:row>
      <xdr:rowOff>150284</xdr:rowOff>
    </xdr:to>
    <xdr:sp macro="" textlink="TD!J26">
      <xdr:nvSpPr>
        <xdr:cNvPr id="123" name="CuadroTexto 122">
          <a:extLst>
            <a:ext uri="{FF2B5EF4-FFF2-40B4-BE49-F238E27FC236}">
              <a16:creationId xmlns:a16="http://schemas.microsoft.com/office/drawing/2014/main" id="{74A98400-DF10-481D-B658-F1C6043C646C}"/>
            </a:ext>
          </a:extLst>
        </xdr:cNvPr>
        <xdr:cNvSpPr txBox="1"/>
      </xdr:nvSpPr>
      <xdr:spPr>
        <a:xfrm>
          <a:off x="11172652" y="3690247"/>
          <a:ext cx="502787" cy="18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450736-45AB-4DB0-BB9F-2D060F39FB8C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16</xdr:col>
      <xdr:colOff>295681</xdr:colOff>
      <xdr:row>19</xdr:row>
      <xdr:rowOff>145318</xdr:rowOff>
    </xdr:from>
    <xdr:to>
      <xdr:col>16</xdr:col>
      <xdr:colOff>751580</xdr:colOff>
      <xdr:row>20</xdr:row>
      <xdr:rowOff>156146</xdr:rowOff>
    </xdr:to>
    <xdr:sp macro="" textlink="TD!K26">
      <xdr:nvSpPr>
        <xdr:cNvPr id="124" name="CuadroTexto 123">
          <a:extLst>
            <a:ext uri="{FF2B5EF4-FFF2-40B4-BE49-F238E27FC236}">
              <a16:creationId xmlns:a16="http://schemas.microsoft.com/office/drawing/2014/main" id="{F7B30AC4-D86B-42B0-ADA0-FC8EFB5FE2D2}"/>
            </a:ext>
          </a:extLst>
        </xdr:cNvPr>
        <xdr:cNvSpPr txBox="1"/>
      </xdr:nvSpPr>
      <xdr:spPr>
        <a:xfrm>
          <a:off x="12233681" y="3684385"/>
          <a:ext cx="455899" cy="1970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0C9AF4-9874-49C3-83B9-A7A6F547166E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487574</xdr:colOff>
      <xdr:row>18</xdr:row>
      <xdr:rowOff>60894</xdr:rowOff>
    </xdr:from>
    <xdr:to>
      <xdr:col>15</xdr:col>
      <xdr:colOff>489218</xdr:colOff>
      <xdr:row>20</xdr:row>
      <xdr:rowOff>128993</xdr:rowOff>
    </xdr:to>
    <xdr:cxnSp macro="">
      <xdr:nvCxnSpPr>
        <xdr:cNvPr id="125" name="Conector recto 124">
          <a:extLst>
            <a:ext uri="{FF2B5EF4-FFF2-40B4-BE49-F238E27FC236}">
              <a16:creationId xmlns:a16="http://schemas.microsoft.com/office/drawing/2014/main" id="{8887BBF8-6743-49B9-BE48-63E8FC35C0B2}"/>
            </a:ext>
          </a:extLst>
        </xdr:cNvPr>
        <xdr:cNvCxnSpPr/>
      </xdr:nvCxnSpPr>
      <xdr:spPr>
        <a:xfrm>
          <a:off x="11629707" y="3413694"/>
          <a:ext cx="1644" cy="44063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313267</xdr:colOff>
      <xdr:row>19</xdr:row>
      <xdr:rowOff>152849</xdr:rowOff>
    </xdr:from>
    <xdr:to>
      <xdr:col>15</xdr:col>
      <xdr:colOff>219485</xdr:colOff>
      <xdr:row>20</xdr:row>
      <xdr:rowOff>148616</xdr:rowOff>
    </xdr:to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C906E8B3-534B-4947-A09D-D0F5E97EAF0F}"/>
            </a:ext>
          </a:extLst>
        </xdr:cNvPr>
        <xdr:cNvSpPr txBox="1"/>
      </xdr:nvSpPr>
      <xdr:spPr>
        <a:xfrm>
          <a:off x="10659534" y="3691916"/>
          <a:ext cx="702084" cy="182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15</xdr:col>
      <xdr:colOff>468736</xdr:colOff>
      <xdr:row>19</xdr:row>
      <xdr:rowOff>150449</xdr:rowOff>
    </xdr:from>
    <xdr:to>
      <xdr:col>16</xdr:col>
      <xdr:colOff>483251</xdr:colOff>
      <xdr:row>20</xdr:row>
      <xdr:rowOff>151016</xdr:rowOff>
    </xdr:to>
    <xdr:sp macro="" textlink="">
      <xdr:nvSpPr>
        <xdr:cNvPr id="129" name="CuadroTexto 128">
          <a:extLst>
            <a:ext uri="{FF2B5EF4-FFF2-40B4-BE49-F238E27FC236}">
              <a16:creationId xmlns:a16="http://schemas.microsoft.com/office/drawing/2014/main" id="{D77AA9A9-12A8-41AD-A177-71C532A9E7BE}"/>
            </a:ext>
          </a:extLst>
        </xdr:cNvPr>
        <xdr:cNvSpPr txBox="1"/>
      </xdr:nvSpPr>
      <xdr:spPr>
        <a:xfrm>
          <a:off x="11610869" y="3689516"/>
          <a:ext cx="810382" cy="186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760418</xdr:colOff>
      <xdr:row>22</xdr:row>
      <xdr:rowOff>98483</xdr:rowOff>
    </xdr:from>
    <xdr:to>
      <xdr:col>16</xdr:col>
      <xdr:colOff>280509</xdr:colOff>
      <xdr:row>23</xdr:row>
      <xdr:rowOff>163798</xdr:rowOff>
    </xdr:to>
    <xdr:sp macro="" textlink="">
      <xdr:nvSpPr>
        <xdr:cNvPr id="130" name="CuadroTexto 129">
          <a:extLst>
            <a:ext uri="{FF2B5EF4-FFF2-40B4-BE49-F238E27FC236}">
              <a16:creationId xmlns:a16="http://schemas.microsoft.com/office/drawing/2014/main" id="{C501E76C-B27E-4DB3-9768-C96A5993C4D1}"/>
            </a:ext>
          </a:extLst>
        </xdr:cNvPr>
        <xdr:cNvSpPr txBox="1"/>
      </xdr:nvSpPr>
      <xdr:spPr>
        <a:xfrm>
          <a:off x="11106685" y="4196350"/>
          <a:ext cx="1111824" cy="251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400" b="1" baseline="0">
              <a:solidFill>
                <a:sysClr val="windowText" lastClr="000000"/>
              </a:solidFill>
            </a:rPr>
            <a:t>ESTADO</a:t>
          </a:r>
          <a:endParaRPr lang="es-CO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379047</xdr:colOff>
      <xdr:row>24</xdr:row>
      <xdr:rowOff>45964</xdr:rowOff>
    </xdr:from>
    <xdr:to>
      <xdr:col>15</xdr:col>
      <xdr:colOff>490417</xdr:colOff>
      <xdr:row>26</xdr:row>
      <xdr:rowOff>24193</xdr:rowOff>
    </xdr:to>
    <xdr:sp macro="" textlink="TD!G25">
      <xdr:nvSpPr>
        <xdr:cNvPr id="132" name="CuadroTexto 131">
          <a:extLst>
            <a:ext uri="{FF2B5EF4-FFF2-40B4-BE49-F238E27FC236}">
              <a16:creationId xmlns:a16="http://schemas.microsoft.com/office/drawing/2014/main" id="{61E2C96A-DBB2-45A3-8249-144E39999577}"/>
            </a:ext>
          </a:extLst>
        </xdr:cNvPr>
        <xdr:cNvSpPr txBox="1"/>
      </xdr:nvSpPr>
      <xdr:spPr>
        <a:xfrm>
          <a:off x="10725314" y="4516364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637FEEF-24B6-496A-8917-C763825D0538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577037</xdr:colOff>
      <xdr:row>24</xdr:row>
      <xdr:rowOff>45964</xdr:rowOff>
    </xdr:from>
    <xdr:to>
      <xdr:col>16</xdr:col>
      <xdr:colOff>694268</xdr:colOff>
      <xdr:row>26</xdr:row>
      <xdr:rowOff>24193</xdr:rowOff>
    </xdr:to>
    <xdr:sp macro="" textlink="TD!H25">
      <xdr:nvSpPr>
        <xdr:cNvPr id="133" name="CuadroTexto 132">
          <a:extLst>
            <a:ext uri="{FF2B5EF4-FFF2-40B4-BE49-F238E27FC236}">
              <a16:creationId xmlns:a16="http://schemas.microsoft.com/office/drawing/2014/main" id="{54387965-A3A1-4F7A-82D3-6446901EA85C}"/>
            </a:ext>
          </a:extLst>
        </xdr:cNvPr>
        <xdr:cNvSpPr txBox="1"/>
      </xdr:nvSpPr>
      <xdr:spPr>
        <a:xfrm>
          <a:off x="11719170" y="4516364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D60A28E-0270-42DB-A0A5-228F8320301F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61130</xdr:colOff>
      <xdr:row>26</xdr:row>
      <xdr:rowOff>5618</xdr:rowOff>
    </xdr:from>
    <xdr:to>
      <xdr:col>15</xdr:col>
      <xdr:colOff>563917</xdr:colOff>
      <xdr:row>27</xdr:row>
      <xdr:rowOff>4723</xdr:rowOff>
    </xdr:to>
    <xdr:sp macro="" textlink="TD!J25">
      <xdr:nvSpPr>
        <xdr:cNvPr id="134" name="CuadroTexto 133">
          <a:extLst>
            <a:ext uri="{FF2B5EF4-FFF2-40B4-BE49-F238E27FC236}">
              <a16:creationId xmlns:a16="http://schemas.microsoft.com/office/drawing/2014/main" id="{1C0A3F50-DA17-4B4F-AC45-C04D0FAC42DC}"/>
            </a:ext>
          </a:extLst>
        </xdr:cNvPr>
        <xdr:cNvSpPr txBox="1"/>
      </xdr:nvSpPr>
      <xdr:spPr>
        <a:xfrm>
          <a:off x="11203263" y="4848551"/>
          <a:ext cx="502787" cy="185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C51BE54-551B-44A1-8246-1FCD62B4A22E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16</xdr:col>
      <xdr:colOff>326292</xdr:colOff>
      <xdr:row>25</xdr:row>
      <xdr:rowOff>186022</xdr:rowOff>
    </xdr:from>
    <xdr:to>
      <xdr:col>16</xdr:col>
      <xdr:colOff>782191</xdr:colOff>
      <xdr:row>27</xdr:row>
      <xdr:rowOff>10585</xdr:rowOff>
    </xdr:to>
    <xdr:sp macro="" textlink="TD!K25">
      <xdr:nvSpPr>
        <xdr:cNvPr id="135" name="CuadroTexto 134">
          <a:extLst>
            <a:ext uri="{FF2B5EF4-FFF2-40B4-BE49-F238E27FC236}">
              <a16:creationId xmlns:a16="http://schemas.microsoft.com/office/drawing/2014/main" id="{B8EA0873-F26A-48C0-82FC-B6E661616F92}"/>
            </a:ext>
          </a:extLst>
        </xdr:cNvPr>
        <xdr:cNvSpPr txBox="1"/>
      </xdr:nvSpPr>
      <xdr:spPr>
        <a:xfrm>
          <a:off x="12264292" y="4842689"/>
          <a:ext cx="455899" cy="197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78B2D56-ED1C-4A48-9468-0310A5C67D9A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518185</xdr:colOff>
      <xdr:row>24</xdr:row>
      <xdr:rowOff>97040</xdr:rowOff>
    </xdr:from>
    <xdr:to>
      <xdr:col>15</xdr:col>
      <xdr:colOff>519829</xdr:colOff>
      <xdr:row>26</xdr:row>
      <xdr:rowOff>169699</xdr:rowOff>
    </xdr:to>
    <xdr:cxnSp macro="">
      <xdr:nvCxnSpPr>
        <xdr:cNvPr id="138" name="Conector recto 137">
          <a:extLst>
            <a:ext uri="{FF2B5EF4-FFF2-40B4-BE49-F238E27FC236}">
              <a16:creationId xmlns:a16="http://schemas.microsoft.com/office/drawing/2014/main" id="{BA23C822-0682-4C40-8951-9E2BAE61F4D3}"/>
            </a:ext>
          </a:extLst>
        </xdr:cNvPr>
        <xdr:cNvCxnSpPr/>
      </xdr:nvCxnSpPr>
      <xdr:spPr>
        <a:xfrm>
          <a:off x="11660318" y="4567440"/>
          <a:ext cx="1644" cy="44519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343878</xdr:colOff>
      <xdr:row>26</xdr:row>
      <xdr:rowOff>7287</xdr:rowOff>
    </xdr:from>
    <xdr:to>
      <xdr:col>15</xdr:col>
      <xdr:colOff>250096</xdr:colOff>
      <xdr:row>27</xdr:row>
      <xdr:rowOff>3055</xdr:rowOff>
    </xdr:to>
    <xdr:sp macro="" textlink="">
      <xdr:nvSpPr>
        <xdr:cNvPr id="139" name="CuadroTexto 138">
          <a:extLst>
            <a:ext uri="{FF2B5EF4-FFF2-40B4-BE49-F238E27FC236}">
              <a16:creationId xmlns:a16="http://schemas.microsoft.com/office/drawing/2014/main" id="{252E03ED-B1A5-4B33-A7F6-746BD58AA956}"/>
            </a:ext>
          </a:extLst>
        </xdr:cNvPr>
        <xdr:cNvSpPr txBox="1"/>
      </xdr:nvSpPr>
      <xdr:spPr>
        <a:xfrm>
          <a:off x="10690145" y="4850220"/>
          <a:ext cx="702084" cy="182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15</xdr:col>
      <xdr:colOff>499347</xdr:colOff>
      <xdr:row>26</xdr:row>
      <xdr:rowOff>4887</xdr:rowOff>
    </xdr:from>
    <xdr:to>
      <xdr:col>16</xdr:col>
      <xdr:colOff>513862</xdr:colOff>
      <xdr:row>27</xdr:row>
      <xdr:rowOff>5455</xdr:rowOff>
    </xdr:to>
    <xdr:sp macro="" textlink="">
      <xdr:nvSpPr>
        <xdr:cNvPr id="150" name="CuadroTexto 149">
          <a:extLst>
            <a:ext uri="{FF2B5EF4-FFF2-40B4-BE49-F238E27FC236}">
              <a16:creationId xmlns:a16="http://schemas.microsoft.com/office/drawing/2014/main" id="{BE002A43-AE75-4188-A82A-243786B97316}"/>
            </a:ext>
          </a:extLst>
        </xdr:cNvPr>
        <xdr:cNvSpPr txBox="1"/>
      </xdr:nvSpPr>
      <xdr:spPr>
        <a:xfrm>
          <a:off x="11641480" y="4847820"/>
          <a:ext cx="810382" cy="186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390770</xdr:colOff>
      <xdr:row>29</xdr:row>
      <xdr:rowOff>60618</xdr:rowOff>
    </xdr:from>
    <xdr:to>
      <xdr:col>15</xdr:col>
      <xdr:colOff>502140</xdr:colOff>
      <xdr:row>31</xdr:row>
      <xdr:rowOff>38846</xdr:rowOff>
    </xdr:to>
    <xdr:sp macro="" textlink="TD!G27">
      <xdr:nvSpPr>
        <xdr:cNvPr id="151" name="CuadroTexto 150">
          <a:extLst>
            <a:ext uri="{FF2B5EF4-FFF2-40B4-BE49-F238E27FC236}">
              <a16:creationId xmlns:a16="http://schemas.microsoft.com/office/drawing/2014/main" id="{76821022-0DDB-4B73-8296-D0BE5FD339F0}"/>
            </a:ext>
          </a:extLst>
        </xdr:cNvPr>
        <xdr:cNvSpPr txBox="1"/>
      </xdr:nvSpPr>
      <xdr:spPr>
        <a:xfrm>
          <a:off x="10737037" y="5462351"/>
          <a:ext cx="907236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859DA99-726C-4A6F-8600-67A935669C27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588760</xdr:colOff>
      <xdr:row>29</xdr:row>
      <xdr:rowOff>60618</xdr:rowOff>
    </xdr:from>
    <xdr:to>
      <xdr:col>16</xdr:col>
      <xdr:colOff>705991</xdr:colOff>
      <xdr:row>31</xdr:row>
      <xdr:rowOff>38846</xdr:rowOff>
    </xdr:to>
    <xdr:sp macro="" textlink="TD!H27">
      <xdr:nvSpPr>
        <xdr:cNvPr id="152" name="CuadroTexto 151">
          <a:extLst>
            <a:ext uri="{FF2B5EF4-FFF2-40B4-BE49-F238E27FC236}">
              <a16:creationId xmlns:a16="http://schemas.microsoft.com/office/drawing/2014/main" id="{46CDAA0F-F203-4B20-BA61-27A301DF4873}"/>
            </a:ext>
          </a:extLst>
        </xdr:cNvPr>
        <xdr:cNvSpPr txBox="1"/>
      </xdr:nvSpPr>
      <xdr:spPr>
        <a:xfrm>
          <a:off x="11730893" y="5462351"/>
          <a:ext cx="913098" cy="350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141F82-8563-4A00-AEC5-14052BB572C2}" type="TxLink">
            <a:rPr lang="en-US" sz="18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ctr"/>
            <a:t>0</a:t>
          </a:fld>
          <a:endParaRPr lang="es-E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72853</xdr:colOff>
      <xdr:row>31</xdr:row>
      <xdr:rowOff>15713</xdr:rowOff>
    </xdr:from>
    <xdr:to>
      <xdr:col>15</xdr:col>
      <xdr:colOff>575640</xdr:colOff>
      <xdr:row>32</xdr:row>
      <xdr:rowOff>14817</xdr:rowOff>
    </xdr:to>
    <xdr:sp macro="" textlink="TD!J27">
      <xdr:nvSpPr>
        <xdr:cNvPr id="153" name="CuadroTexto 152">
          <a:extLst>
            <a:ext uri="{FF2B5EF4-FFF2-40B4-BE49-F238E27FC236}">
              <a16:creationId xmlns:a16="http://schemas.microsoft.com/office/drawing/2014/main" id="{8327FD5F-1BCB-44AF-8130-3F398A94A4DD}"/>
            </a:ext>
          </a:extLst>
        </xdr:cNvPr>
        <xdr:cNvSpPr txBox="1"/>
      </xdr:nvSpPr>
      <xdr:spPr>
        <a:xfrm>
          <a:off x="11214986" y="5789980"/>
          <a:ext cx="502787" cy="18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D42AC35-982D-4308-B136-AA81B4A9007E}" type="TxLink">
            <a:rPr lang="en-US" sz="1100" b="1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n-US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16</xdr:col>
      <xdr:colOff>338015</xdr:colOff>
      <xdr:row>31</xdr:row>
      <xdr:rowOff>9851</xdr:rowOff>
    </xdr:from>
    <xdr:to>
      <xdr:col>16</xdr:col>
      <xdr:colOff>793914</xdr:colOff>
      <xdr:row>32</xdr:row>
      <xdr:rowOff>20679</xdr:rowOff>
    </xdr:to>
    <xdr:sp macro="" textlink="TD!K27">
      <xdr:nvSpPr>
        <xdr:cNvPr id="154" name="CuadroTexto 153">
          <a:extLst>
            <a:ext uri="{FF2B5EF4-FFF2-40B4-BE49-F238E27FC236}">
              <a16:creationId xmlns:a16="http://schemas.microsoft.com/office/drawing/2014/main" id="{0F57052E-5049-4995-8193-6AFC2AA9B91E}"/>
            </a:ext>
          </a:extLst>
        </xdr:cNvPr>
        <xdr:cNvSpPr txBox="1"/>
      </xdr:nvSpPr>
      <xdr:spPr>
        <a:xfrm>
          <a:off x="12276015" y="5784118"/>
          <a:ext cx="455899" cy="1970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B78D302-4A74-424B-871F-F0552F19C6B2}" type="TxLink">
            <a:rPr lang="en-US" sz="1100" b="1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529908</xdr:colOff>
      <xdr:row>29</xdr:row>
      <xdr:rowOff>111694</xdr:rowOff>
    </xdr:from>
    <xdr:to>
      <xdr:col>15</xdr:col>
      <xdr:colOff>531552</xdr:colOff>
      <xdr:row>31</xdr:row>
      <xdr:rowOff>179792</xdr:rowOff>
    </xdr:to>
    <xdr:cxnSp macro="">
      <xdr:nvCxnSpPr>
        <xdr:cNvPr id="155" name="Conector recto 154">
          <a:extLst>
            <a:ext uri="{FF2B5EF4-FFF2-40B4-BE49-F238E27FC236}">
              <a16:creationId xmlns:a16="http://schemas.microsoft.com/office/drawing/2014/main" id="{56C86AF8-26C8-4CA8-84BF-0750D50270C3}"/>
            </a:ext>
          </a:extLst>
        </xdr:cNvPr>
        <xdr:cNvCxnSpPr/>
      </xdr:nvCxnSpPr>
      <xdr:spPr>
        <a:xfrm>
          <a:off x="11672041" y="5513427"/>
          <a:ext cx="1644" cy="440632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355601</xdr:colOff>
      <xdr:row>31</xdr:row>
      <xdr:rowOff>17382</xdr:rowOff>
    </xdr:from>
    <xdr:to>
      <xdr:col>15</xdr:col>
      <xdr:colOff>261819</xdr:colOff>
      <xdr:row>32</xdr:row>
      <xdr:rowOff>13149</xdr:rowOff>
    </xdr:to>
    <xdr:sp macro="" textlink="">
      <xdr:nvSpPr>
        <xdr:cNvPr id="156" name="CuadroTexto 155">
          <a:extLst>
            <a:ext uri="{FF2B5EF4-FFF2-40B4-BE49-F238E27FC236}">
              <a16:creationId xmlns:a16="http://schemas.microsoft.com/office/drawing/2014/main" id="{70DDEFC4-D9C0-45F5-826D-9B5225694290}"/>
            </a:ext>
          </a:extLst>
        </xdr:cNvPr>
        <xdr:cNvSpPr txBox="1"/>
      </xdr:nvSpPr>
      <xdr:spPr>
        <a:xfrm>
          <a:off x="10701868" y="5791649"/>
          <a:ext cx="702084" cy="1820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rgbClr val="C00000"/>
              </a:solidFill>
            </a:rPr>
            <a:t>ABIERTO</a:t>
          </a:r>
          <a:endParaRPr lang="es-CO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15</xdr:col>
      <xdr:colOff>511070</xdr:colOff>
      <xdr:row>31</xdr:row>
      <xdr:rowOff>14982</xdr:rowOff>
    </xdr:from>
    <xdr:to>
      <xdr:col>16</xdr:col>
      <xdr:colOff>525585</xdr:colOff>
      <xdr:row>32</xdr:row>
      <xdr:rowOff>15549</xdr:rowOff>
    </xdr:to>
    <xdr:sp macro="" textlink="">
      <xdr:nvSpPr>
        <xdr:cNvPr id="157" name="CuadroTexto 156">
          <a:extLst>
            <a:ext uri="{FF2B5EF4-FFF2-40B4-BE49-F238E27FC236}">
              <a16:creationId xmlns:a16="http://schemas.microsoft.com/office/drawing/2014/main" id="{468FA533-4195-47A4-99B8-C0F483677A31}"/>
            </a:ext>
          </a:extLst>
        </xdr:cNvPr>
        <xdr:cNvSpPr txBox="1"/>
      </xdr:nvSpPr>
      <xdr:spPr>
        <a:xfrm>
          <a:off x="11653203" y="5789249"/>
          <a:ext cx="810382" cy="186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754248</xdr:colOff>
      <xdr:row>12</xdr:row>
      <xdr:rowOff>125109</xdr:rowOff>
    </xdr:from>
    <xdr:to>
      <xdr:col>7</xdr:col>
      <xdr:colOff>526648</xdr:colOff>
      <xdr:row>16</xdr:row>
      <xdr:rowOff>100042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9BC4073D-FF39-429A-8156-52E117E69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754248</xdr:colOff>
      <xdr:row>17</xdr:row>
      <xdr:rowOff>132571</xdr:rowOff>
    </xdr:from>
    <xdr:to>
      <xdr:col>7</xdr:col>
      <xdr:colOff>526648</xdr:colOff>
      <xdr:row>21</xdr:row>
      <xdr:rowOff>107504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646F87FF-4189-49F8-9B7F-F01B760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529105</xdr:colOff>
      <xdr:row>12</xdr:row>
      <xdr:rowOff>125109</xdr:rowOff>
    </xdr:from>
    <xdr:to>
      <xdr:col>14</xdr:col>
      <xdr:colOff>301505</xdr:colOff>
      <xdr:row>16</xdr:row>
      <xdr:rowOff>100042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36991FA5-5A22-4B0C-94D6-8E358194F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754248</xdr:colOff>
      <xdr:row>24</xdr:row>
      <xdr:rowOff>64331</xdr:rowOff>
    </xdr:from>
    <xdr:to>
      <xdr:col>7</xdr:col>
      <xdr:colOff>526648</xdr:colOff>
      <xdr:row>28</xdr:row>
      <xdr:rowOff>39264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FDB6D13-140F-4582-8648-6FD7065D6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754248</xdr:colOff>
      <xdr:row>29</xdr:row>
      <xdr:rowOff>27668</xdr:rowOff>
    </xdr:from>
    <xdr:to>
      <xdr:col>7</xdr:col>
      <xdr:colOff>526648</xdr:colOff>
      <xdr:row>33</xdr:row>
      <xdr:rowOff>2601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0B9A3046-635F-47D3-9952-7196B262D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529105</xdr:colOff>
      <xdr:row>24</xdr:row>
      <xdr:rowOff>64331</xdr:rowOff>
    </xdr:from>
    <xdr:to>
      <xdr:col>14</xdr:col>
      <xdr:colOff>301505</xdr:colOff>
      <xdr:row>28</xdr:row>
      <xdr:rowOff>39264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405300B5-A2F6-4FE1-9427-177972347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529105</xdr:colOff>
      <xdr:row>17</xdr:row>
      <xdr:rowOff>132571</xdr:rowOff>
    </xdr:from>
    <xdr:to>
      <xdr:col>14</xdr:col>
      <xdr:colOff>301505</xdr:colOff>
      <xdr:row>21</xdr:row>
      <xdr:rowOff>107504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2F36046C-4361-4960-A298-63DDC5ABE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529105</xdr:colOff>
      <xdr:row>29</xdr:row>
      <xdr:rowOff>27668</xdr:rowOff>
    </xdr:from>
    <xdr:to>
      <xdr:col>14</xdr:col>
      <xdr:colOff>301505</xdr:colOff>
      <xdr:row>33</xdr:row>
      <xdr:rowOff>2601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4407D1A0-71A5-47DB-A629-7437A4BDB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99179</xdr:colOff>
      <xdr:row>34</xdr:row>
      <xdr:rowOff>131233</xdr:rowOff>
    </xdr:from>
    <xdr:to>
      <xdr:col>7</xdr:col>
      <xdr:colOff>711201</xdr:colOff>
      <xdr:row>48</xdr:row>
      <xdr:rowOff>101599</xdr:rowOff>
    </xdr:to>
    <xdr:sp macro="" textlink="">
      <xdr:nvSpPr>
        <xdr:cNvPr id="190" name="Rectángulo: esquinas redondeadas 189">
          <a:extLst>
            <a:ext uri="{FF2B5EF4-FFF2-40B4-BE49-F238E27FC236}">
              <a16:creationId xmlns:a16="http://schemas.microsoft.com/office/drawing/2014/main" id="{5809284A-C3A0-497E-8ECB-2544D03C8BAE}"/>
            </a:ext>
          </a:extLst>
        </xdr:cNvPr>
        <xdr:cNvSpPr/>
      </xdr:nvSpPr>
      <xdr:spPr>
        <a:xfrm>
          <a:off x="2486779" y="6464300"/>
          <a:ext cx="2999622" cy="25780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76200</xdr:colOff>
      <xdr:row>34</xdr:row>
      <xdr:rowOff>131233</xdr:rowOff>
    </xdr:from>
    <xdr:to>
      <xdr:col>17</xdr:col>
      <xdr:colOff>110066</xdr:colOff>
      <xdr:row>48</xdr:row>
      <xdr:rowOff>101599</xdr:rowOff>
    </xdr:to>
    <xdr:sp macro="" textlink="">
      <xdr:nvSpPr>
        <xdr:cNvPr id="191" name="Rectángulo: esquinas redondeadas 190">
          <a:extLst>
            <a:ext uri="{FF2B5EF4-FFF2-40B4-BE49-F238E27FC236}">
              <a16:creationId xmlns:a16="http://schemas.microsoft.com/office/drawing/2014/main" id="{0BD5CD0E-BF57-4C46-9101-D963DFD54A19}"/>
            </a:ext>
          </a:extLst>
        </xdr:cNvPr>
        <xdr:cNvSpPr/>
      </xdr:nvSpPr>
      <xdr:spPr>
        <a:xfrm>
          <a:off x="5647267" y="6464300"/>
          <a:ext cx="7196666" cy="25780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</xdr:col>
      <xdr:colOff>736600</xdr:colOff>
      <xdr:row>35</xdr:row>
      <xdr:rowOff>143935</xdr:rowOff>
    </xdr:from>
    <xdr:to>
      <xdr:col>17</xdr:col>
      <xdr:colOff>84667</xdr:colOff>
      <xdr:row>47</xdr:row>
      <xdr:rowOff>177801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F9EC0D7B-F205-4D9B-9C0D-F68F9DA14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149977</xdr:colOff>
      <xdr:row>36</xdr:row>
      <xdr:rowOff>97973</xdr:rowOff>
    </xdr:from>
    <xdr:to>
      <xdr:col>7</xdr:col>
      <xdr:colOff>642257</xdr:colOff>
      <xdr:row>48</xdr:row>
      <xdr:rowOff>32657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93" name="Gráfico 192">
              <a:extLst>
                <a:ext uri="{FF2B5EF4-FFF2-40B4-BE49-F238E27FC236}">
                  <a16:creationId xmlns:a16="http://schemas.microsoft.com/office/drawing/2014/main" id="{3FAB5CB4-332A-49D7-933F-BB2141984E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97990" y="6614026"/>
              <a:ext cx="2847812" cy="21035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4</xdr:col>
      <xdr:colOff>278936</xdr:colOff>
      <xdr:row>35</xdr:row>
      <xdr:rowOff>25853</xdr:rowOff>
    </xdr:from>
    <xdr:to>
      <xdr:col>6</xdr:col>
      <xdr:colOff>668866</xdr:colOff>
      <xdr:row>36</xdr:row>
      <xdr:rowOff>127586</xdr:rowOff>
    </xdr:to>
    <xdr:sp macro="" textlink="">
      <xdr:nvSpPr>
        <xdr:cNvPr id="196" name="CuadroTexto 195">
          <a:extLst>
            <a:ext uri="{FF2B5EF4-FFF2-40B4-BE49-F238E27FC236}">
              <a16:creationId xmlns:a16="http://schemas.microsoft.com/office/drawing/2014/main" id="{F9B2C913-5E56-4145-8E3E-896AA36FA7D6}"/>
            </a:ext>
          </a:extLst>
        </xdr:cNvPr>
        <xdr:cNvSpPr txBox="1"/>
      </xdr:nvSpPr>
      <xdr:spPr>
        <a:xfrm>
          <a:off x="2666536" y="6545186"/>
          <a:ext cx="1981663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ACTIVIDADES</a:t>
          </a:r>
        </a:p>
      </xdr:txBody>
    </xdr:sp>
    <xdr:clientData/>
  </xdr:twoCellAnchor>
  <xdr:twoCellAnchor>
    <xdr:from>
      <xdr:col>8</xdr:col>
      <xdr:colOff>236602</xdr:colOff>
      <xdr:row>35</xdr:row>
      <xdr:rowOff>453</xdr:rowOff>
    </xdr:from>
    <xdr:to>
      <xdr:col>10</xdr:col>
      <xdr:colOff>626532</xdr:colOff>
      <xdr:row>36</xdr:row>
      <xdr:rowOff>102186</xdr:rowOff>
    </xdr:to>
    <xdr:sp macro="" textlink="">
      <xdr:nvSpPr>
        <xdr:cNvPr id="197" name="CuadroTexto 196">
          <a:extLst>
            <a:ext uri="{FF2B5EF4-FFF2-40B4-BE49-F238E27FC236}">
              <a16:creationId xmlns:a16="http://schemas.microsoft.com/office/drawing/2014/main" id="{6104D159-C057-41C7-BAED-2ABDECCDBBCA}"/>
            </a:ext>
          </a:extLst>
        </xdr:cNvPr>
        <xdr:cNvSpPr txBox="1"/>
      </xdr:nvSpPr>
      <xdr:spPr>
        <a:xfrm>
          <a:off x="5807669" y="6519786"/>
          <a:ext cx="1981663" cy="28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400" b="1">
              <a:solidFill>
                <a:schemeClr val="tx2">
                  <a:lumMod val="75000"/>
                </a:schemeClr>
              </a:solidFill>
            </a:rPr>
            <a:t>DOCUMENTO BASE</a:t>
          </a:r>
        </a:p>
      </xdr:txBody>
    </xdr:sp>
    <xdr:clientData/>
  </xdr:twoCellAnchor>
  <xdr:twoCellAnchor>
    <xdr:from>
      <xdr:col>6</xdr:col>
      <xdr:colOff>715434</xdr:colOff>
      <xdr:row>39</xdr:row>
      <xdr:rowOff>68186</xdr:rowOff>
    </xdr:from>
    <xdr:to>
      <xdr:col>7</xdr:col>
      <xdr:colOff>604157</xdr:colOff>
      <xdr:row>40</xdr:row>
      <xdr:rowOff>174171</xdr:rowOff>
    </xdr:to>
    <xdr:sp macro="" textlink="TD!S10">
      <xdr:nvSpPr>
        <xdr:cNvPr id="198" name="CuadroTexto 197">
          <a:extLst>
            <a:ext uri="{FF2B5EF4-FFF2-40B4-BE49-F238E27FC236}">
              <a16:creationId xmlns:a16="http://schemas.microsoft.com/office/drawing/2014/main" id="{8126B6A2-72B2-44D7-9687-5EF25E359440}"/>
            </a:ext>
          </a:extLst>
        </xdr:cNvPr>
        <xdr:cNvSpPr txBox="1"/>
      </xdr:nvSpPr>
      <xdr:spPr>
        <a:xfrm>
          <a:off x="4688720" y="7285415"/>
          <a:ext cx="683380" cy="2910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7732716-B37A-4BCE-8279-6693A5F98BD1}" type="TxLink">
            <a:rPr lang="en-US" sz="1400" b="1" i="0" u="none" strike="noStrike">
              <a:solidFill>
                <a:schemeClr val="accent5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100%</a:t>
          </a:fld>
          <a:endParaRPr lang="es-CO" sz="1800" b="1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6</xdr:col>
      <xdr:colOff>688220</xdr:colOff>
      <xdr:row>44</xdr:row>
      <xdr:rowOff>27062</xdr:rowOff>
    </xdr:from>
    <xdr:to>
      <xdr:col>7</xdr:col>
      <xdr:colOff>631371</xdr:colOff>
      <xdr:row>45</xdr:row>
      <xdr:rowOff>130629</xdr:rowOff>
    </xdr:to>
    <xdr:sp macro="" textlink="TD!S11">
      <xdr:nvSpPr>
        <xdr:cNvPr id="199" name="CuadroTexto 198">
          <a:extLst>
            <a:ext uri="{FF2B5EF4-FFF2-40B4-BE49-F238E27FC236}">
              <a16:creationId xmlns:a16="http://schemas.microsoft.com/office/drawing/2014/main" id="{4F691E36-9C7D-4A7B-ADA6-B7A52527B4F5}"/>
            </a:ext>
          </a:extLst>
        </xdr:cNvPr>
        <xdr:cNvSpPr txBox="1"/>
      </xdr:nvSpPr>
      <xdr:spPr>
        <a:xfrm>
          <a:off x="4661506" y="8169576"/>
          <a:ext cx="737808" cy="28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7C20315-DE18-4EBC-B64E-7D767C3873A7}" type="TxLink">
            <a:rPr lang="en-US" sz="14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Calibri"/>
              <a:cs typeface="Calibri"/>
            </a:rPr>
            <a:pPr algn="ctr"/>
            <a:t>0%</a:t>
          </a:fld>
          <a:endParaRPr lang="es-CO" sz="28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576942</xdr:colOff>
      <xdr:row>8</xdr:row>
      <xdr:rowOff>174170</xdr:rowOff>
    </xdr:from>
    <xdr:to>
      <xdr:col>15</xdr:col>
      <xdr:colOff>1</xdr:colOff>
      <xdr:row>10</xdr:row>
      <xdr:rowOff>119743</xdr:rowOff>
    </xdr:to>
    <xdr:sp macro="" textlink="">
      <xdr:nvSpPr>
        <xdr:cNvPr id="202" name="CuadroTexto 201">
          <a:extLst>
            <a:ext uri="{FF2B5EF4-FFF2-40B4-BE49-F238E27FC236}">
              <a16:creationId xmlns:a16="http://schemas.microsoft.com/office/drawing/2014/main" id="{E61D0006-735F-473F-8334-82A721C45103}"/>
            </a:ext>
          </a:extLst>
        </xdr:cNvPr>
        <xdr:cNvSpPr txBox="1"/>
      </xdr:nvSpPr>
      <xdr:spPr>
        <a:xfrm>
          <a:off x="3755571" y="1654627"/>
          <a:ext cx="7369630" cy="315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2000" b="1">
              <a:solidFill>
                <a:schemeClr val="tx2">
                  <a:lumMod val="75000"/>
                </a:schemeClr>
              </a:solidFill>
            </a:rPr>
            <a:t>TIPO DE DOCUMENTO BASE</a:t>
          </a:r>
        </a:p>
      </xdr:txBody>
    </xdr:sp>
    <xdr:clientData/>
  </xdr:twoCellAnchor>
  <xdr:twoCellAnchor>
    <xdr:from>
      <xdr:col>17</xdr:col>
      <xdr:colOff>370116</xdr:colOff>
      <xdr:row>10</xdr:row>
      <xdr:rowOff>78921</xdr:rowOff>
    </xdr:from>
    <xdr:to>
      <xdr:col>23</xdr:col>
      <xdr:colOff>391887</xdr:colOff>
      <xdr:row>34</xdr:row>
      <xdr:rowOff>1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BA5DF4A6-1E13-4ED0-AED9-D065798C1A12}"/>
            </a:ext>
          </a:extLst>
        </xdr:cNvPr>
        <xdr:cNvSpPr/>
      </xdr:nvSpPr>
      <xdr:spPr>
        <a:xfrm>
          <a:off x="13879287" y="1929492"/>
          <a:ext cx="4789714" cy="4362452"/>
        </a:xfrm>
        <a:prstGeom prst="roundRect">
          <a:avLst/>
        </a:prstGeom>
        <a:ln w="1905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311604</xdr:colOff>
      <xdr:row>10</xdr:row>
      <xdr:rowOff>70757</xdr:rowOff>
    </xdr:from>
    <xdr:to>
      <xdr:col>24</xdr:col>
      <xdr:colOff>638175</xdr:colOff>
      <xdr:row>36</xdr:row>
      <xdr:rowOff>73480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8B33DBF-0043-44AE-AE02-51CAFC6B5D04}"/>
            </a:ext>
            <a:ext uri="{147F2762-F138-4A5C-976F-8EAC2B608ADB}">
              <a16:predDERef xmlns:a16="http://schemas.microsoft.com/office/drawing/2014/main" pred="{BA5DF4A6-1E13-4ED0-AED9-D065798C1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159427</xdr:colOff>
      <xdr:row>29</xdr:row>
      <xdr:rowOff>180814</xdr:rowOff>
    </xdr:from>
    <xdr:to>
      <xdr:col>19</xdr:col>
      <xdr:colOff>734788</xdr:colOff>
      <xdr:row>31</xdr:row>
      <xdr:rowOff>112362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E5E1BDE1-FB4E-44C0-80D9-85EE2E2520BC}"/>
            </a:ext>
          </a:extLst>
        </xdr:cNvPr>
        <xdr:cNvSpPr txBox="1"/>
      </xdr:nvSpPr>
      <xdr:spPr>
        <a:xfrm>
          <a:off x="14463256" y="5547471"/>
          <a:ext cx="1370018" cy="301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800" b="1" baseline="0">
              <a:solidFill>
                <a:srgbClr val="FF0000"/>
              </a:solidFill>
            </a:rPr>
            <a:t>ABIERTO</a:t>
          </a:r>
          <a:endParaRPr lang="es-CO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21</xdr:col>
      <xdr:colOff>229858</xdr:colOff>
      <xdr:row>29</xdr:row>
      <xdr:rowOff>97232</xdr:rowOff>
    </xdr:from>
    <xdr:to>
      <xdr:col>23</xdr:col>
      <xdr:colOff>321132</xdr:colOff>
      <xdr:row>32</xdr:row>
      <xdr:rowOff>10886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4776A28D-C86B-42A6-B9F0-D571EB73B7C8}"/>
            </a:ext>
          </a:extLst>
        </xdr:cNvPr>
        <xdr:cNvSpPr txBox="1"/>
      </xdr:nvSpPr>
      <xdr:spPr>
        <a:xfrm>
          <a:off x="16917658" y="5463889"/>
          <a:ext cx="1680588" cy="468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800" b="1" baseline="0">
              <a:solidFill>
                <a:schemeClr val="accent6">
                  <a:lumMod val="75000"/>
                </a:schemeClr>
              </a:solidFill>
            </a:rPr>
            <a:t>CERRADO</a:t>
          </a:r>
          <a:endParaRPr lang="es-CO" sz="11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17</xdr:col>
      <xdr:colOff>370115</xdr:colOff>
      <xdr:row>36</xdr:row>
      <xdr:rowOff>76199</xdr:rowOff>
    </xdr:from>
    <xdr:to>
      <xdr:col>23</xdr:col>
      <xdr:colOff>391886</xdr:colOff>
      <xdr:row>47</xdr:row>
      <xdr:rowOff>88900</xdr:rowOff>
    </xdr:to>
    <xdr:sp macro="" textlink="">
      <xdr:nvSpPr>
        <xdr:cNvPr id="22" name="Rectángulo: esquinas redondeadas 21">
          <a:extLst>
            <a:ext uri="{FF2B5EF4-FFF2-40B4-BE49-F238E27FC236}">
              <a16:creationId xmlns:a16="http://schemas.microsoft.com/office/drawing/2014/main" id="{C7535E72-495D-41E8-A37C-98481D7AECD4}"/>
            </a:ext>
          </a:extLst>
        </xdr:cNvPr>
        <xdr:cNvSpPr/>
      </xdr:nvSpPr>
      <xdr:spPr>
        <a:xfrm>
          <a:off x="13755915" y="6476999"/>
          <a:ext cx="4746171" cy="1968501"/>
        </a:xfrm>
        <a:prstGeom prst="roundRect">
          <a:avLst/>
        </a:prstGeom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</xdr:col>
      <xdr:colOff>500743</xdr:colOff>
      <xdr:row>37</xdr:row>
      <xdr:rowOff>130627</xdr:rowOff>
    </xdr:from>
    <xdr:to>
      <xdr:col>23</xdr:col>
      <xdr:colOff>489857</xdr:colOff>
      <xdr:row>45</xdr:row>
      <xdr:rowOff>141514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0E25150-357B-4EE8-927A-C77F8AB5C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305523</xdr:colOff>
      <xdr:row>44</xdr:row>
      <xdr:rowOff>123219</xdr:rowOff>
    </xdr:from>
    <xdr:to>
      <xdr:col>19</xdr:col>
      <xdr:colOff>648617</xdr:colOff>
      <xdr:row>46</xdr:row>
      <xdr:rowOff>25400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96C5A995-2972-43F4-A1B2-DBB0C444D4F3}"/>
            </a:ext>
          </a:extLst>
        </xdr:cNvPr>
        <xdr:cNvSpPr txBox="1"/>
      </xdr:nvSpPr>
      <xdr:spPr>
        <a:xfrm>
          <a:off x="14478723" y="7946419"/>
          <a:ext cx="1130494" cy="257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6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INEFICAZ</a:t>
          </a:r>
        </a:p>
      </xdr:txBody>
    </xdr:sp>
    <xdr:clientData/>
  </xdr:twoCellAnchor>
  <xdr:twoCellAnchor>
    <xdr:from>
      <xdr:col>20</xdr:col>
      <xdr:colOff>515978</xdr:colOff>
      <xdr:row>44</xdr:row>
      <xdr:rowOff>123219</xdr:rowOff>
    </xdr:from>
    <xdr:to>
      <xdr:col>22</xdr:col>
      <xdr:colOff>79827</xdr:colOff>
      <xdr:row>46</xdr:row>
      <xdr:rowOff>25400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A6B70049-D10B-48A6-BA6B-25FA6E16864B}"/>
            </a:ext>
          </a:extLst>
        </xdr:cNvPr>
        <xdr:cNvSpPr txBox="1"/>
      </xdr:nvSpPr>
      <xdr:spPr>
        <a:xfrm>
          <a:off x="16263978" y="7946419"/>
          <a:ext cx="1138649" cy="257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6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EFICAZ</a:t>
          </a:r>
        </a:p>
      </xdr:txBody>
    </xdr:sp>
    <xdr:clientData/>
  </xdr:twoCellAnchor>
  <xdr:twoCellAnchor>
    <xdr:from>
      <xdr:col>21</xdr:col>
      <xdr:colOff>690150</xdr:colOff>
      <xdr:row>44</xdr:row>
      <xdr:rowOff>123219</xdr:rowOff>
    </xdr:from>
    <xdr:to>
      <xdr:col>23</xdr:col>
      <xdr:colOff>253999</xdr:colOff>
      <xdr:row>46</xdr:row>
      <xdr:rowOff>25400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07C1C62B-59E2-4964-8F16-A04258478856}"/>
            </a:ext>
          </a:extLst>
        </xdr:cNvPr>
        <xdr:cNvSpPr txBox="1"/>
      </xdr:nvSpPr>
      <xdr:spPr>
        <a:xfrm>
          <a:off x="17225550" y="7946419"/>
          <a:ext cx="1138649" cy="257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6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EFICIENTE</a:t>
          </a:r>
        </a:p>
      </xdr:txBody>
    </xdr:sp>
    <xdr:clientData/>
  </xdr:twoCellAnchor>
  <xdr:twoCellAnchor>
    <xdr:from>
      <xdr:col>17</xdr:col>
      <xdr:colOff>496023</xdr:colOff>
      <xdr:row>36</xdr:row>
      <xdr:rowOff>174019</xdr:rowOff>
    </xdr:from>
    <xdr:to>
      <xdr:col>20</xdr:col>
      <xdr:colOff>772422</xdr:colOff>
      <xdr:row>38</xdr:row>
      <xdr:rowOff>89486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A300FAAA-1F07-4F96-B512-14C97AE615AA}"/>
            </a:ext>
          </a:extLst>
        </xdr:cNvPr>
        <xdr:cNvSpPr txBox="1"/>
      </xdr:nvSpPr>
      <xdr:spPr>
        <a:xfrm>
          <a:off x="13881823" y="6574819"/>
          <a:ext cx="2638599" cy="271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6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TIEMPO DE RESPUESTA</a:t>
          </a:r>
        </a:p>
      </xdr:txBody>
    </xdr:sp>
    <xdr:clientData/>
  </xdr:twoCellAnchor>
  <xdr:twoCellAnchor>
    <xdr:from>
      <xdr:col>17</xdr:col>
      <xdr:colOff>711923</xdr:colOff>
      <xdr:row>11</xdr:row>
      <xdr:rowOff>21619</xdr:rowOff>
    </xdr:from>
    <xdr:to>
      <xdr:col>21</xdr:col>
      <xdr:colOff>200922</xdr:colOff>
      <xdr:row>12</xdr:row>
      <xdr:rowOff>114886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2CFC23B0-8CC0-48E5-A14F-AB70EC451C62}"/>
            </a:ext>
          </a:extLst>
        </xdr:cNvPr>
        <xdr:cNvSpPr txBox="1"/>
      </xdr:nvSpPr>
      <xdr:spPr>
        <a:xfrm>
          <a:off x="14097723" y="1977419"/>
          <a:ext cx="2638599" cy="271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6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ESTADO DE HALLAZGOS</a:t>
          </a:r>
        </a:p>
      </xdr:txBody>
    </xdr:sp>
    <xdr:clientData/>
  </xdr:twoCellAnchor>
  <xdr:twoCellAnchor editAs="oneCell">
    <xdr:from>
      <xdr:col>0</xdr:col>
      <xdr:colOff>150586</xdr:colOff>
      <xdr:row>34</xdr:row>
      <xdr:rowOff>77892</xdr:rowOff>
    </xdr:from>
    <xdr:to>
      <xdr:col>4</xdr:col>
      <xdr:colOff>1361</xdr:colOff>
      <xdr:row>47</xdr:row>
      <xdr:rowOff>123552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VALORACIÓN DEL RIESGO DE LA ACCION CORRECTIVA O PREVENTIVA">
              <a:extLst>
                <a:ext uri="{FF2B5EF4-FFF2-40B4-BE49-F238E27FC236}">
                  <a16:creationId xmlns:a16="http://schemas.microsoft.com/office/drawing/2014/main" id="{8F0E3696-63A7-452D-9B8E-315837B7555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ALORACIÓN DEL RIESGO DE LA ACCION CORRECTIVA O PREVENTIV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0586" y="6369835"/>
              <a:ext cx="2973614" cy="24475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304800</xdr:colOff>
      <xdr:row>1</xdr:row>
      <xdr:rowOff>81644</xdr:rowOff>
    </xdr:from>
    <xdr:to>
      <xdr:col>16</xdr:col>
      <xdr:colOff>647700</xdr:colOff>
      <xdr:row>4</xdr:row>
      <xdr:rowOff>150224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A0F4CB-BEDA-4103-9EBE-892D0146A2A8}"/>
            </a:ext>
          </a:extLst>
        </xdr:cNvPr>
        <xdr:cNvSpPr txBox="1"/>
      </xdr:nvSpPr>
      <xdr:spPr>
        <a:xfrm>
          <a:off x="3454400" y="259444"/>
          <a:ext cx="9791700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s-EC" sz="3600" b="1" cap="none" spc="0">
              <a:ln w="12700">
                <a:solidFill>
                  <a:schemeClr val="accent5"/>
                </a:solidFill>
                <a:prstDash val="solid"/>
              </a:ln>
              <a:pattFill prst="ltDnDiag">
                <a:fgClr>
                  <a:schemeClr val="accent5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effectLst>
                <a:glow rad="139700">
                  <a:schemeClr val="accent1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REGISTRO Y SEGUIMIENTO DE PLANES DE ACCIÓN</a:t>
          </a:r>
          <a:endParaRPr lang="es-EC" sz="8800" b="1" cap="none" spc="0">
            <a:ln w="12700">
              <a:solidFill>
                <a:schemeClr val="accent5"/>
              </a:solidFill>
              <a:prstDash val="solid"/>
            </a:ln>
            <a:pattFill prst="ltDnDiag">
              <a:fgClr>
                <a:schemeClr val="accent5">
                  <a:lumMod val="60000"/>
                  <a:lumOff val="40000"/>
                </a:schemeClr>
              </a:fgClr>
              <a:bgClr>
                <a:schemeClr val="bg1"/>
              </a:bgClr>
            </a:pattFill>
            <a:effectLst>
              <a:glow rad="139700">
                <a:schemeClr val="accent1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4</xdr:col>
      <xdr:colOff>372655</xdr:colOff>
      <xdr:row>5</xdr:row>
      <xdr:rowOff>32022</xdr:rowOff>
    </xdr:from>
    <xdr:to>
      <xdr:col>8</xdr:col>
      <xdr:colOff>192315</xdr:colOff>
      <xdr:row>8</xdr:row>
      <xdr:rowOff>27213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48281DD4-96E2-4595-8154-99839EE61A05}"/>
            </a:ext>
          </a:extLst>
        </xdr:cNvPr>
        <xdr:cNvSpPr txBox="1"/>
      </xdr:nvSpPr>
      <xdr:spPr>
        <a:xfrm>
          <a:off x="3551284" y="957308"/>
          <a:ext cx="2998288" cy="550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8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HSE</a:t>
          </a:r>
          <a:r>
            <a:rPr lang="es-CO" sz="2800" b="1" cap="none" spc="50" baseline="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| 2024</a:t>
          </a:r>
          <a:endParaRPr lang="es-CO" sz="2800" b="1" cap="none" spc="50">
            <a:ln w="0"/>
            <a:solidFill>
              <a:schemeClr val="bg2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</xdr:txBody>
    </xdr:sp>
    <xdr:clientData/>
  </xdr:twoCellAnchor>
  <xdr:twoCellAnchor>
    <xdr:from>
      <xdr:col>19</xdr:col>
      <xdr:colOff>760187</xdr:colOff>
      <xdr:row>1</xdr:row>
      <xdr:rowOff>139547</xdr:rowOff>
    </xdr:from>
    <xdr:to>
      <xdr:col>23</xdr:col>
      <xdr:colOff>681709</xdr:colOff>
      <xdr:row>3</xdr:row>
      <xdr:rowOff>34471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DF3C2B88-5BA3-4C78-ABB5-53231855AFE5}"/>
            </a:ext>
          </a:extLst>
        </xdr:cNvPr>
        <xdr:cNvSpPr txBox="1"/>
      </xdr:nvSpPr>
      <xdr:spPr>
        <a:xfrm>
          <a:off x="15858673" y="324604"/>
          <a:ext cx="3100150" cy="265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2000" b="1" cap="none" spc="0">
              <a:ln/>
              <a:pattFill prst="dkUpDiag">
                <a:fgClr>
                  <a:schemeClr val="bg1">
                    <a:lumMod val="50000"/>
                  </a:schemeClr>
                </a:fgClr>
                <a:bgClr>
                  <a:schemeClr val="tx1">
                    <a:lumMod val="75000"/>
                    <a:lumOff val="25000"/>
                  </a:schemeClr>
                </a:bgClr>
              </a:patt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TOTAL HALLAZGOS</a:t>
          </a:r>
        </a:p>
      </xdr:txBody>
    </xdr:sp>
    <xdr:clientData/>
  </xdr:twoCellAnchor>
  <xdr:twoCellAnchor editAs="oneCell">
    <xdr:from>
      <xdr:col>17</xdr:col>
      <xdr:colOff>670558</xdr:colOff>
      <xdr:row>0</xdr:row>
      <xdr:rowOff>168716</xdr:rowOff>
    </xdr:from>
    <xdr:to>
      <xdr:col>19</xdr:col>
      <xdr:colOff>562247</xdr:colOff>
      <xdr:row>9</xdr:row>
      <xdr:rowOff>103768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B1BC35F3-7597-DA69-AFF3-98968DE0A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5762" b="94824" l="9961" r="89844">
                      <a14:foregroundMark x1="45313" y1="9375" x2="58594" y2="9961"/>
                      <a14:foregroundMark x1="57715" y1="7031" x2="48730" y2="5957"/>
                      <a14:foregroundMark x1="41602" y1="93359" x2="49023" y2="88770"/>
                      <a14:foregroundMark x1="66113" y1="94531" x2="67773" y2="9482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4179729" y="168716"/>
          <a:ext cx="1484814" cy="1636760"/>
        </a:xfrm>
        <a:prstGeom prst="rect">
          <a:avLst/>
        </a:prstGeom>
      </xdr:spPr>
    </xdr:pic>
    <xdr:clientData/>
  </xdr:twoCellAnchor>
  <xdr:twoCellAnchor editAs="oneCell">
    <xdr:from>
      <xdr:col>19</xdr:col>
      <xdr:colOff>740229</xdr:colOff>
      <xdr:row>25</xdr:row>
      <xdr:rowOff>10886</xdr:rowOff>
    </xdr:from>
    <xdr:to>
      <xdr:col>21</xdr:col>
      <xdr:colOff>486047</xdr:colOff>
      <xdr:row>33</xdr:row>
      <xdr:rowOff>112689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59C3BE2-C80D-2F16-3E06-F945E225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078" b="94141" l="9961" r="89844">
                      <a14:foregroundMark x1="43945" y1="8984" x2="51660" y2="7422"/>
                      <a14:foregroundMark x1="51660" y1="7422" x2="57715" y2="8594"/>
                      <a14:foregroundMark x1="45410" y1="88379" x2="41602" y2="93457"/>
                      <a14:foregroundMark x1="58105" y1="93457" x2="58887" y2="94141"/>
                      <a14:foregroundMark x1="52051" y1="5078" x2="49121" y2="5078"/>
                    </a14:backgroundRemoval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642772" y="4637315"/>
          <a:ext cx="1317171" cy="1582260"/>
        </a:xfrm>
        <a:prstGeom prst="rect">
          <a:avLst/>
        </a:prstGeom>
      </xdr:spPr>
    </xdr:pic>
    <xdr:clientData/>
  </xdr:twoCellAnchor>
  <xdr:twoCellAnchor editAs="oneCell">
    <xdr:from>
      <xdr:col>0</xdr:col>
      <xdr:colOff>681443</xdr:colOff>
      <xdr:row>0</xdr:row>
      <xdr:rowOff>141514</xdr:rowOff>
    </xdr:from>
    <xdr:to>
      <xdr:col>3</xdr:col>
      <xdr:colOff>128725</xdr:colOff>
      <xdr:row>7</xdr:row>
      <xdr:rowOff>164358</xdr:rowOff>
    </xdr:to>
    <xdr:pic>
      <xdr:nvPicPr>
        <xdr:cNvPr id="6" name="Imagen 5" descr="Imagen que contiene firmar, oscuro, monitor, iluminado&#10;&#10;Descripción generada automáticamente">
          <a:extLst>
            <a:ext uri="{FF2B5EF4-FFF2-40B4-BE49-F238E27FC236}">
              <a16:creationId xmlns:a16="http://schemas.microsoft.com/office/drawing/2014/main" id="{65D7F6DA-0689-4BF1-A9E6-8E2EAB26F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443" y="141514"/>
          <a:ext cx="1833157" cy="13594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24</xdr:row>
      <xdr:rowOff>10886</xdr:rowOff>
    </xdr:from>
    <xdr:to>
      <xdr:col>3</xdr:col>
      <xdr:colOff>638447</xdr:colOff>
      <xdr:row>33</xdr:row>
      <xdr:rowOff>105046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MES DE HALLAZGO 1">
              <a:extLst>
                <a:ext uri="{FF2B5EF4-FFF2-40B4-BE49-F238E27FC236}">
                  <a16:creationId xmlns:a16="http://schemas.microsoft.com/office/drawing/2014/main" id="{0D998B6A-E2DB-4664-9EAB-BE07459CC7E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DE HALLAZG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1" y="4452257"/>
              <a:ext cx="2917370" cy="17634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601980</xdr:colOff>
      <xdr:row>0</xdr:row>
      <xdr:rowOff>266700</xdr:rowOff>
    </xdr:from>
    <xdr:ext cx="10043159" cy="9372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4DD0FE0-E735-4EE9-A125-02234EA6D1CD}"/>
            </a:ext>
          </a:extLst>
        </xdr:cNvPr>
        <xdr:cNvSpPr txBox="1"/>
      </xdr:nvSpPr>
      <xdr:spPr>
        <a:xfrm>
          <a:off x="4549140" y="266700"/>
          <a:ext cx="10043159" cy="937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3200">
              <a:solidFill>
                <a:schemeClr val="tx1"/>
              </a:solidFill>
              <a:latin typeface="Franklin Gothic Demi Cond" panose="020B0706030402020204" pitchFamily="34" charset="0"/>
              <a:ea typeface="+mn-ea"/>
              <a:cs typeface="+mn-cs"/>
            </a:rPr>
            <a:t>REGISTRO Y SEGUIMIENTO DE PLANES DE ACCIÓN</a:t>
          </a:r>
          <a:endParaRPr lang="es-GT" sz="3200">
            <a:solidFill>
              <a:srgbClr val="002060"/>
            </a:solidFill>
            <a:latin typeface="Baguet Script" panose="00000500000000000000" pitchFamily="2" charset="0"/>
          </a:endParaRPr>
        </a:p>
      </xdr:txBody>
    </xdr:sp>
    <xdr:clientData/>
  </xdr:oneCellAnchor>
  <xdr:twoCellAnchor editAs="oneCell">
    <xdr:from>
      <xdr:col>0</xdr:col>
      <xdr:colOff>53340</xdr:colOff>
      <xdr:row>0</xdr:row>
      <xdr:rowOff>20955</xdr:rowOff>
    </xdr:from>
    <xdr:to>
      <xdr:col>0</xdr:col>
      <xdr:colOff>1276071</xdr:colOff>
      <xdr:row>0</xdr:row>
      <xdr:rowOff>927735</xdr:rowOff>
    </xdr:to>
    <xdr:pic>
      <xdr:nvPicPr>
        <xdr:cNvPr id="5" name="Imagen 4" descr="Imagen que contiene firmar, oscuro, monitor, iluminado&#10;&#10;Descripción generada automáticamente">
          <a:extLst>
            <a:ext uri="{FF2B5EF4-FFF2-40B4-BE49-F238E27FC236}">
              <a16:creationId xmlns:a16="http://schemas.microsoft.com/office/drawing/2014/main" id="{AF60257C-F300-4913-9EBA-BCF2AE7543D4}"/>
            </a:ext>
            <a:ext uri="{147F2762-F138-4A5C-976F-8EAC2B608ADB}">
              <a16:predDERef xmlns:a16="http://schemas.microsoft.com/office/drawing/2014/main" pred="{F4DD0FE0-E735-4EE9-A125-02234EA6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20955"/>
          <a:ext cx="1222731" cy="90678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lbr. Alejandra Diaz" refreshedDate="45383.612035069447" createdVersion="8" refreshedVersion="8" minRefreshableVersion="3" recordCount="242" xr:uid="{782707BE-0C9B-4682-B510-7614C0B288E6}">
  <cacheSource type="worksheet">
    <worksheetSource ref="A5:W247" sheet="F-72"/>
  </cacheSource>
  <cacheFields count="26">
    <cacheField name="N°" numFmtId="0">
      <sharedItems containsSemiMixedTypes="0" containsString="0" containsNumber="1" containsInteger="1" minValue="1" maxValue="294"/>
    </cacheField>
    <cacheField name="DOCUMENTO BASE" numFmtId="0">
      <sharedItems containsBlank="1" count="9">
        <s v="INSPECCION"/>
        <m/>
        <s v="COPASSO" u="1"/>
        <s v="REUNIÓN INTERNA" u="1"/>
        <s v="AUDITORIA INTERNA" u="1"/>
        <s v="AUDITORIA EXTERNA" u="1"/>
        <s v="REVISIÓN LEGAL" u="1"/>
        <s v="COMITÉ DE SOSTENIBILIDAD" u="1"/>
        <s v="OTROS" u="1"/>
      </sharedItems>
    </cacheField>
    <cacheField name="DETALLE DE DOCUMENTO BASE" numFmtId="0">
      <sharedItems containsBlank="1"/>
    </cacheField>
    <cacheField name="HALLAZGO" numFmtId="0">
      <sharedItems containsBlank="1"/>
    </cacheField>
    <cacheField name="FECHA DE HALLAZGO" numFmtId="0">
      <sharedItems containsNonDate="0" containsDate="1" containsString="0" containsBlank="1" minDate="2024-01-08T00:00:00" maxDate="2024-01-09T00:00:00"/>
    </cacheField>
    <cacheField name="MES DE HALLAZGO" numFmtId="0">
      <sharedItems containsSemiMixedTypes="0" containsString="0" containsNumber="1" containsInteger="1" minValue="1" maxValue="3" count="3">
        <n v="1"/>
        <n v="3" u="1"/>
        <n v="2" u="1"/>
      </sharedItems>
    </cacheField>
    <cacheField name="ACTIVIDAD" numFmtId="0">
      <sharedItems containsBlank="1" count="3">
        <s v="PLANIFICADA"/>
        <m/>
        <s v="NO PLANIFICADA" u="1"/>
      </sharedItems>
    </cacheField>
    <cacheField name="RESPONSABLE DE LA ACTIVIDAD" numFmtId="0">
      <sharedItems containsBlank="1"/>
    </cacheField>
    <cacheField name="RESPONSABLE DEL ÁREA" numFmtId="0">
      <sharedItems containsBlank="1"/>
    </cacheField>
    <cacheField name="ACCIÓNCORRECTIVA | PREVENTIVA" numFmtId="0">
      <sharedItems containsBlank="1"/>
    </cacheField>
    <cacheField name="VALORACIÓN DEL RIESGO" numFmtId="0">
      <sharedItems containsBlank="1"/>
    </cacheField>
    <cacheField name="VALORACIÓN DEL RIESGO DE LA ACCION CORRECTIVA O PREVENTIVA" numFmtId="0">
      <sharedItems containsBlank="1" count="5">
        <s v="BAJO"/>
        <m/>
        <s v="MEDIO" u="1"/>
        <s v="ALTO" u="1"/>
        <s v="EXTREMADO" u="1"/>
      </sharedItems>
    </cacheField>
    <cacheField name="DÍAS PARA EL CIERRE SEGÚN VALORACIÓN DE RIESGO" numFmtId="0">
      <sharedItems containsMixedTypes="1" containsNumber="1" containsInteger="1" minValue="21" maxValue="21"/>
    </cacheField>
    <cacheField name="FECHA PROPUESTA DE CIERRE" numFmtId="14">
      <sharedItems containsSemiMixedTypes="0" containsNonDate="0" containsDate="1" containsString="0" minDate="1899-12-30T00:00:00" maxDate="2024-03-07T00:00:00" count="17">
        <d v="2024-01-29T00:00:00"/>
        <d v="1899-12-30T00:00:00"/>
        <d v="2024-03-04T00:00:00" u="1"/>
        <d v="2024-01-23T00:00:00" u="1"/>
        <d v="2024-01-15T00:00:00" u="1"/>
        <d v="2024-01-31T00:00:00" u="1"/>
        <d v="2024-01-25T00:00:00" u="1"/>
        <d v="2024-02-01T00:00:00" u="1"/>
        <d v="2024-02-15T00:00:00" u="1"/>
        <d v="2024-02-09T00:00:00" u="1"/>
        <d v="2024-02-21T00:00:00" u="1"/>
        <d v="2024-02-13T00:00:00" u="1"/>
        <d v="2024-02-28T00:00:00" u="1"/>
        <d v="2024-02-22T00:00:00" u="1"/>
        <d v="2024-02-20T00:00:00" u="1"/>
        <d v="2024-03-06T00:00:00" u="1"/>
        <d v="2024-01-09T00:00:00" u="1"/>
      </sharedItems>
      <fieldGroup par="25"/>
    </cacheField>
    <cacheField name="RESPONSABLE DEL CIERRE" numFmtId="0">
      <sharedItems containsBlank="1"/>
    </cacheField>
    <cacheField name="FECHA REAL DEL CIERRE" numFmtId="0">
      <sharedItems containsNonDate="0" containsString="0" containsBlank="1"/>
    </cacheField>
    <cacheField name="EVIDENCIA DEL CIERRE (fotografia, correo, entre otros)" numFmtId="0">
      <sharedItems containsNonDate="0" containsString="0" containsBlank="1"/>
    </cacheField>
    <cacheField name="ESTADO" numFmtId="0">
      <sharedItems containsBlank="1" count="3">
        <s v="ABIERTO"/>
        <m/>
        <s v="CERRADO"/>
      </sharedItems>
    </cacheField>
    <cacheField name="DÍAS DEL CIERRE" numFmtId="0">
      <sharedItems containsSemiMixedTypes="0" containsString="0" containsNumber="1" containsInteger="1" minValue="-45299" maxValue="0"/>
    </cacheField>
    <cacheField name="CALIFICACIÓN DEL TIEMPO DE RESPUESTA" numFmtId="0">
      <sharedItems count="3">
        <s v="EFICIENTE"/>
        <s v="INEFICAZ" u="1"/>
        <s v="EFICAZ" u="1"/>
      </sharedItems>
    </cacheField>
    <cacheField name="EFICIENTE" numFmtId="0">
      <sharedItems/>
    </cacheField>
    <cacheField name="EFICAZ" numFmtId="0">
      <sharedItems/>
    </cacheField>
    <cacheField name="INEFICAZ" numFmtId="0">
      <sharedItems/>
    </cacheField>
    <cacheField name="Meses (FECHA PROPUESTA DE CIERRE)" numFmtId="0" databaseField="0">
      <fieldGroup base="13">
        <rangePr groupBy="months" startDate="1899-12-30T00:00:00" endDate="2024-01-30T00:00:00"/>
        <groupItems count="14">
          <s v="&lt;0/1/190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30/1/2024"/>
        </groupItems>
      </fieldGroup>
    </cacheField>
    <cacheField name="Trimestres (FECHA PROPUESTA DE CIERRE)" numFmtId="0" databaseField="0">
      <fieldGroup base="13">
        <rangePr groupBy="quarters" startDate="1899-12-30T00:00:00" endDate="2024-01-30T00:00:00"/>
        <groupItems count="6">
          <s v="&lt;0/1/1900"/>
          <s v="Trim.1"/>
          <s v="Trim.2"/>
          <s v="Trim.3"/>
          <s v="Trim.4"/>
          <s v="&gt;30/1/2024"/>
        </groupItems>
      </fieldGroup>
    </cacheField>
    <cacheField name="Años (FECHA PROPUESTA DE CIERRE)" numFmtId="0" databaseField="0">
      <fieldGroup base="13">
        <rangePr groupBy="years" startDate="1899-12-30T00:00:00" endDate="2024-01-30T00:00:00"/>
        <groupItems count="127">
          <s v="&lt;0/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30/1/2024"/>
        </groupItems>
      </fieldGroup>
    </cacheField>
  </cacheFields>
  <extLst>
    <ext xmlns:x14="http://schemas.microsoft.com/office/spreadsheetml/2009/9/main" uri="{725AE2AE-9491-48be-B2B4-4EB974FC3084}">
      <x14:pivotCacheDefinition pivotCacheId="6302201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">
  <r>
    <n v="1"/>
    <x v="0"/>
    <s v="INSPECCION DE BOTIQUIN DE PRIMEROS AUXILIOS -  Camión KDE ene.2024"/>
    <s v="SE RETIRA 3 GASAS VASELINADAS YA QUE LAS MISMAS CADUCARON EL 31.DIC.2023; ASI MISMO NO SE ENCUENTRA GEL ANTIBACTERIAL "/>
    <d v="2024-01-08T00:00:00"/>
    <x v="0"/>
    <x v="0"/>
    <s v="MARIA JOSE CARCELEN | MAURICIO PALLO"/>
    <s v="NEFFER SOLORZANO"/>
    <s v="COLOCAR 3 GASAS VASELINAS VIGENTES Y 1 GEL ANTIBACTERIAL DE 120 ML EN EL BOTIQUIN CORRESPONDIENTE AL CAMIÓN KDE"/>
    <s v="SI"/>
    <x v="0"/>
    <n v="21"/>
    <x v="0"/>
    <s v="MARIA JOSE CARCELEN"/>
    <m/>
    <m/>
    <x v="0"/>
    <n v="-45299"/>
    <x v="0"/>
    <s v="X"/>
    <s v=" "/>
    <s v=" "/>
  </r>
  <r>
    <n v="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5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6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7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8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9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0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1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2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3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4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5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6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7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8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19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0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1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2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3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4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5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6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0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1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2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3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5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6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7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8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79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  <r>
    <n v="280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1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2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3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4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5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6"/>
    <x v="1"/>
    <m/>
    <m/>
    <m/>
    <x v="0"/>
    <x v="1"/>
    <m/>
    <m/>
    <m/>
    <m/>
    <x v="1"/>
    <b v="0"/>
    <x v="1"/>
    <m/>
    <m/>
    <m/>
    <x v="0"/>
    <n v="0"/>
    <x v="0"/>
    <s v="X"/>
    <s v=" "/>
    <s v=" "/>
  </r>
  <r>
    <n v="287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88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89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90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91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92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93"/>
    <x v="1"/>
    <m/>
    <m/>
    <m/>
    <x v="0"/>
    <x v="1"/>
    <m/>
    <m/>
    <m/>
    <m/>
    <x v="1"/>
    <b v="0"/>
    <x v="1"/>
    <m/>
    <m/>
    <m/>
    <x v="2"/>
    <n v="0"/>
    <x v="0"/>
    <s v="X"/>
    <s v=" "/>
    <s v=" "/>
  </r>
  <r>
    <n v="294"/>
    <x v="1"/>
    <m/>
    <m/>
    <m/>
    <x v="0"/>
    <x v="1"/>
    <m/>
    <m/>
    <m/>
    <m/>
    <x v="1"/>
    <b v="0"/>
    <x v="1"/>
    <m/>
    <m/>
    <m/>
    <x v="1"/>
    <n v="0"/>
    <x v="0"/>
    <s v="X"/>
    <s v=" "/>
    <s v="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D034B0-807C-4209-A277-DCC7B50B84CD}" name="TablaDinámica1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Y3:Y4" firstHeaderRow="1" firstDataRow="1" firstDataCol="0"/>
  <pivotFields count="26">
    <pivotField showAll="0"/>
    <pivotField showAll="0">
      <items count="10">
        <item m="1" x="5"/>
        <item m="1" x="4"/>
        <item m="1" x="7"/>
        <item m="1" x="2"/>
        <item x="0"/>
        <item m="1" x="8"/>
        <item m="1" x="3"/>
        <item m="1" x="6"/>
        <item x="1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Items count="1">
    <i/>
  </rowItems>
  <colItems count="1">
    <i/>
  </colItems>
  <dataFields count="1">
    <dataField name="Cuenta de HALLAZGO" fld="3" subtotal="count" baseField="0" baseItem="0"/>
  </dataFields>
  <formats count="6">
    <format dxfId="23">
      <pivotArea type="all" dataOnly="0" outline="0" fieldPosition="0"/>
    </format>
    <format dxfId="22">
      <pivotArea outline="0" collapsedLevelsAreSubtotals="1" fieldPosition="0"/>
    </format>
    <format dxfId="21">
      <pivotArea dataOnly="0" labelOnly="1" outline="0" axis="axisValues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1C4F40-2913-45DE-810D-BF122446190B}" name="TablaDinámica66" cacheId="2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2">
  <location ref="Q3:R5" firstHeaderRow="1" firstDataRow="1" firstDataCol="1"/>
  <pivotFields count="26">
    <pivotField showAll="0"/>
    <pivotField showAll="0">
      <items count="10">
        <item m="1" x="5"/>
        <item m="1" x="4"/>
        <item m="1" x="7"/>
        <item m="1" x="2"/>
        <item x="0"/>
        <item m="1" x="8"/>
        <item m="1" x="3"/>
        <item m="1" x="6"/>
        <item x="1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axis="axisRow" showAll="0">
      <items count="4">
        <item x="0"/>
        <item x="1"/>
        <item m="1" x="2"/>
        <item t="default"/>
      </items>
    </pivotField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Fields count="1">
    <field x="6"/>
  </rowFields>
  <rowItems count="2">
    <i>
      <x/>
    </i>
    <i>
      <x v="1"/>
    </i>
  </rowItems>
  <colItems count="1">
    <i/>
  </colItems>
  <dataFields count="1">
    <dataField name="Cuenta de HALLAZ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CB75A-542E-47F7-87F3-843B8E496BE0}" name="TD_AB_CE" cacheId="2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2">
  <location ref="F3:H6" firstHeaderRow="1" firstDataRow="2" firstDataCol="1"/>
  <pivotFields count="26">
    <pivotField showAll="0"/>
    <pivotField axis="axisRow" showAll="0">
      <items count="10">
        <item x="0"/>
        <item x="1"/>
        <item m="1" x="3"/>
        <item m="1" x="2"/>
        <item m="1" x="4"/>
        <item m="1" x="5"/>
        <item m="1" x="6"/>
        <item m="1" x="7"/>
        <item m="1" x="8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axis="axisCol" showAll="0">
      <items count="4">
        <item x="0"/>
        <item h="1" x="1"/>
        <item x="2"/>
        <item t="default"/>
      </items>
    </pivotField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Fields count="1">
    <field x="1"/>
  </rowFields>
  <rowItems count="2">
    <i>
      <x/>
    </i>
    <i>
      <x v="1"/>
    </i>
  </rowItems>
  <colFields count="1">
    <field x="17"/>
  </colFields>
  <colItems count="2">
    <i>
      <x/>
    </i>
    <i>
      <x v="2"/>
    </i>
  </colItems>
  <dataFields count="1">
    <dataField name="Cuenta de HALLAZ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ABABCA-2D4D-4FF0-854A-01730A88D5A8}" name="TD_DOC_BASE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C3:D6" firstHeaderRow="1" firstDataRow="1" firstDataCol="1"/>
  <pivotFields count="26">
    <pivotField showAll="0"/>
    <pivotField axis="axisRow" showAll="0">
      <items count="10">
        <item x="0"/>
        <item x="1"/>
        <item m="1" x="3"/>
        <item m="1" x="2"/>
        <item m="1" x="4"/>
        <item m="1" x="5"/>
        <item m="1" x="6"/>
        <item m="1" x="7"/>
        <item m="1" x="8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Cuenta de HALLAZ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0A6E47-871C-4211-A749-0FB7B523F8E0}" name="TD_CUENTA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A4" firstHeaderRow="1" firstDataRow="1" firstDataCol="0"/>
  <pivotFields count="26">
    <pivotField showAll="0"/>
    <pivotField showAll="0">
      <items count="10">
        <item m="1" x="5"/>
        <item m="1" x="4"/>
        <item m="1" x="7"/>
        <item m="1" x="2"/>
        <item x="0"/>
        <item m="1" x="8"/>
        <item m="1" x="3"/>
        <item m="1" x="6"/>
        <item x="1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Items count="1">
    <i/>
  </rowItems>
  <colItems count="1">
    <i/>
  </colItems>
  <dataFields count="1">
    <dataField name="Cuenta de HALLAZ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CF508-0F09-4A66-A721-F16B6572C212}" name="TablaDinámica5" cacheId="2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2">
  <location ref="Q20:R21" firstHeaderRow="1" firstDataRow="1" firstDataCol="1"/>
  <pivotFields count="26">
    <pivotField showAll="0"/>
    <pivotField showAll="0">
      <items count="10">
        <item m="1" x="5"/>
        <item m="1" x="4"/>
        <item m="1" x="7"/>
        <item m="1" x="2"/>
        <item x="0"/>
        <item m="1" x="8"/>
        <item m="1" x="3"/>
        <item m="1" x="6"/>
        <item x="1"/>
        <item t="default"/>
      </items>
    </pivotField>
    <pivotField showAll="0"/>
    <pivotField dataField="1" showAll="0"/>
    <pivotField showAll="0"/>
    <pivotField showAll="0">
      <items count="4">
        <item x="0"/>
        <item m="1" x="2"/>
        <item m="1" x="1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m="1" x="3"/>
        <item x="0"/>
        <item m="1" x="4"/>
        <item m="1" x="2"/>
        <item x="1"/>
        <item t="default"/>
      </items>
    </pivotField>
    <pivotField showAll="0"/>
    <pivotField numFmtId="14" showAll="0">
      <items count="18">
        <item x="1"/>
        <item x="0"/>
        <item m="1" x="3"/>
        <item m="1" x="16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4">
        <item x="0"/>
        <item m="1" x="1"/>
        <item m="1" x="2"/>
        <item t="default"/>
      </items>
    </pivotField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1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0"/>
        <item x="126"/>
        <item t="default"/>
      </items>
    </pivotField>
  </pivotFields>
  <rowFields count="1">
    <field x="19"/>
  </rowFields>
  <rowItems count="1">
    <i>
      <x/>
    </i>
  </rowItems>
  <colItems count="1">
    <i/>
  </colItems>
  <dataFields count="1">
    <dataField name="Cuenta de HALLAZGO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OCUMENTO_BASE" xr10:uid="{4F5997F0-72F4-441B-8D68-B2F49A6E226F}" sourceName="DOCUMENTO BASE">
  <pivotTables>
    <pivotTable tabId="8" name="TD_CUENTA"/>
    <pivotTable tabId="8" name="TD_DOC_BASE"/>
    <pivotTable tabId="8" name="TD_AB_CE"/>
    <pivotTable tabId="8" name="TablaDinámica66"/>
    <pivotTable tabId="8" name="TablaDinámica5"/>
    <pivotTable tabId="4" name="TablaDinámica1"/>
  </pivotTables>
  <data>
    <tabular pivotCacheId="63022012">
      <items count="9">
        <i x="0" s="1"/>
        <i x="5" s="1" nd="1"/>
        <i x="4" s="1" nd="1"/>
        <i x="7" s="1" nd="1"/>
        <i x="2" s="1" nd="1"/>
        <i x="8" s="1" nd="1"/>
        <i x="3" s="1" nd="1"/>
        <i x="6" s="1" nd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VALORACIÓN_DEL_RIESGO_DE_LA_ACCION_CORRECTIVA_O_PREVENTIVA" xr10:uid="{93A25C45-84F8-47C3-8EF1-B2DCE933C3BF}" sourceName="VALORACIÓN DEL RIESGO DE LA ACCION CORRECTIVA O PREVENTIVA">
  <pivotTables>
    <pivotTable tabId="8" name="TD_CUENTA"/>
    <pivotTable tabId="8" name="TablaDinámica5"/>
    <pivotTable tabId="8" name="TablaDinámica66"/>
    <pivotTable tabId="8" name="TD_AB_CE"/>
    <pivotTable tabId="8" name="TD_DOC_BASE"/>
    <pivotTable tabId="4" name="TablaDinámica1"/>
  </pivotTables>
  <data>
    <tabular pivotCacheId="63022012">
      <items count="5">
        <i x="0" s="1"/>
        <i x="3" s="1" nd="1"/>
        <i x="4" s="1" nd="1"/>
        <i x="2" s="1" nd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_DE_HALLAZGO" xr10:uid="{4238BBA0-B50C-47B3-8F3D-97A3E7658D1A}" sourceName="MES DE HALLAZGO">
  <pivotTables>
    <pivotTable tabId="8" name="TD_CUENTA"/>
    <pivotTable tabId="4" name="TablaDinámica1"/>
    <pivotTable tabId="8" name="TablaDinámica5"/>
    <pivotTable tabId="8" name="TablaDinámica66"/>
    <pivotTable tabId="8" name="TD_AB_CE"/>
    <pivotTable tabId="8" name="TD_DOC_BASE"/>
  </pivotTables>
  <data>
    <tabular pivotCacheId="63022012">
      <items count="3">
        <i x="0" s="1"/>
        <i x="2" s="1" nd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CUMENTO BASE" xr10:uid="{9F814AA9-8814-43F3-A7A2-5DED7C1456DB}" cache="SegmentaciónDeDatos_DOCUMENTO_BASE" caption="DOCUMENTO BASE" style="F72" rowHeight="432000"/>
  <slicer name="VALORACIÓN DEL RIESGO DE LA ACCION CORRECTIVA O PREVENTIVA" xr10:uid="{5E0E3AD5-88FE-4CC6-85B3-5DB6C8E8A3A3}" cache="SegmentaciónDeDatos_VALORACIÓN_DEL_RIESGO_DE_LA_ACCION_CORRECTIVA_O_PREVENTIVA" caption="VALORACIÓN DEL RIESGO DE LA ACCION CORRECTIVA O PREVENTIVA" style="F72" rowHeight="432000"/>
  <slicer name="MES DE HALLAZGO 1" xr10:uid="{D9EC0596-6185-4FA5-BFF4-69C4C0F7C3B4}" cache="SegmentaciónDeDatos_MES_DE_HALLAZGO" caption="MES DE HALLAZGO" columnCount="2" style="F72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1396EE6-CD7C-44B5-A148-232E4DAA2E8C}" name="Tabla1" displayName="Tabla1" ref="A1:E9" totalsRowShown="0">
  <autoFilter ref="A1:E9" xr:uid="{31396EE6-CD7C-44B5-A148-232E4DAA2E8C}"/>
  <tableColumns count="5">
    <tableColumn id="1" xr3:uid="{E51A646C-7BAC-497D-8FDE-A041E5388136}" name="CATEGORIA"/>
    <tableColumn id="2" xr3:uid="{5CE981F0-42FA-4B24-ADC2-66E8FAF2E278}" name="ACTIVIDAD"/>
    <tableColumn id="3" xr3:uid="{C0734936-1830-4373-9561-74F553E22424}" name="VALORACION DEL RIESGO"/>
    <tableColumn id="4" xr3:uid="{F7BB9065-16BB-444E-BA9B-396F6657E131}" name="VALORACIÓN DEL RIESGO DE LA ACCION CORRECTIVA O PREVENTIVA"/>
    <tableColumn id="5" xr3:uid="{20E2B3B8-9439-44D1-B772-A5F9140BB1CE}" name="ESTAD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AFE16-372F-4DA3-A242-404766BF35D7}">
  <dimension ref="Y3:Y4"/>
  <sheetViews>
    <sheetView tabSelected="1" view="pageBreakPreview" zoomScale="70" zoomScaleNormal="70" zoomScaleSheetLayoutView="70" workbookViewId="0">
      <selection activeCell="Y17" sqref="Y17"/>
    </sheetView>
  </sheetViews>
  <sheetFormatPr baseColWidth="10" defaultColWidth="11.44140625" defaultRowHeight="14.4" x14ac:dyDescent="0.3"/>
  <cols>
    <col min="4" max="4" width="11.5546875" customWidth="1"/>
    <col min="25" max="25" width="19.5546875" bestFit="1" customWidth="1"/>
  </cols>
  <sheetData>
    <row r="3" spans="25:25" x14ac:dyDescent="0.3">
      <c r="Y3" s="60" t="s">
        <v>0</v>
      </c>
    </row>
    <row r="4" spans="25:25" x14ac:dyDescent="0.3">
      <c r="Y4" s="147">
        <v>1</v>
      </c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3149-5A84-4232-8522-BA5FF91AFC6E}">
  <dimension ref="A1:S47"/>
  <sheetViews>
    <sheetView workbookViewId="0">
      <selection activeCell="A3" sqref="A3:A4"/>
    </sheetView>
  </sheetViews>
  <sheetFormatPr baseColWidth="10" defaultColWidth="11.44140625" defaultRowHeight="14.4" x14ac:dyDescent="0.3"/>
  <cols>
    <col min="1" max="2" width="19.109375" bestFit="1" customWidth="1"/>
    <col min="3" max="3" width="16.6640625" bestFit="1" customWidth="1"/>
    <col min="4" max="6" width="19.109375" bestFit="1" customWidth="1"/>
    <col min="7" max="7" width="21.44140625" bestFit="1" customWidth="1"/>
    <col min="8" max="8" width="9.109375" bestFit="1" customWidth="1"/>
    <col min="9" max="9" width="37.109375" bestFit="1" customWidth="1"/>
    <col min="10" max="10" width="19.109375" bestFit="1" customWidth="1"/>
    <col min="11" max="11" width="15.6640625" customWidth="1"/>
    <col min="13" max="13" width="26.5546875" bestFit="1" customWidth="1"/>
    <col min="14" max="14" width="21.44140625" bestFit="1" customWidth="1"/>
    <col min="15" max="15" width="13.44140625" bestFit="1" customWidth="1"/>
    <col min="16" max="16" width="12.5546875" bestFit="1" customWidth="1"/>
    <col min="17" max="17" width="16.6640625" bestFit="1" customWidth="1"/>
    <col min="18" max="18" width="19.109375" bestFit="1" customWidth="1"/>
    <col min="19" max="19" width="9.109375" bestFit="1" customWidth="1"/>
    <col min="20" max="20" width="29.33203125" bestFit="1" customWidth="1"/>
    <col min="21" max="21" width="36.6640625" bestFit="1" customWidth="1"/>
    <col min="22" max="22" width="9.6640625" bestFit="1" customWidth="1"/>
    <col min="23" max="23" width="15.33203125" bestFit="1" customWidth="1"/>
  </cols>
  <sheetData>
    <row r="1" spans="1:19" x14ac:dyDescent="0.3">
      <c r="M1" s="61" t="s">
        <v>1</v>
      </c>
      <c r="N1" s="61"/>
      <c r="O1" s="61"/>
    </row>
    <row r="3" spans="1:19" x14ac:dyDescent="0.3">
      <c r="A3" t="s">
        <v>0</v>
      </c>
      <c r="C3" s="49" t="s">
        <v>2</v>
      </c>
      <c r="D3" t="s">
        <v>0</v>
      </c>
      <c r="F3" s="49" t="s">
        <v>0</v>
      </c>
      <c r="G3" s="49" t="s">
        <v>3</v>
      </c>
      <c r="N3" s="55" t="s">
        <v>4</v>
      </c>
      <c r="O3" s="55" t="s">
        <v>5</v>
      </c>
      <c r="Q3" s="49" t="s">
        <v>2</v>
      </c>
      <c r="R3" t="s">
        <v>0</v>
      </c>
    </row>
    <row r="4" spans="1:19" x14ac:dyDescent="0.3">
      <c r="A4" s="146">
        <v>1</v>
      </c>
      <c r="C4" s="50" t="s">
        <v>6</v>
      </c>
      <c r="D4" s="146">
        <v>1</v>
      </c>
      <c r="F4" s="49" t="s">
        <v>2</v>
      </c>
      <c r="G4" t="s">
        <v>7</v>
      </c>
      <c r="H4" t="s">
        <v>8</v>
      </c>
      <c r="M4" s="51" t="s">
        <v>6</v>
      </c>
      <c r="N4" s="51">
        <f>IFERROR(VLOOKUP(M4,$F$5:$I$17,2,0),0)</f>
        <v>1</v>
      </c>
      <c r="O4" s="51">
        <f>IFERROR(VLOOKUP(M4,$F$5:$I$17,3,0),0)</f>
        <v>0</v>
      </c>
      <c r="Q4" s="50" t="s">
        <v>9</v>
      </c>
      <c r="R4" s="146">
        <v>1</v>
      </c>
    </row>
    <row r="5" spans="1:19" x14ac:dyDescent="0.3">
      <c r="C5" s="50" t="s">
        <v>10</v>
      </c>
      <c r="D5" s="146"/>
      <c r="F5" s="50" t="s">
        <v>6</v>
      </c>
      <c r="G5" s="146">
        <v>1</v>
      </c>
      <c r="H5" s="146"/>
      <c r="Q5" s="50" t="s">
        <v>10</v>
      </c>
      <c r="R5" s="146"/>
    </row>
    <row r="6" spans="1:19" x14ac:dyDescent="0.3">
      <c r="C6" s="50" t="s">
        <v>11</v>
      </c>
      <c r="D6" s="146">
        <v>1</v>
      </c>
      <c r="F6" s="50" t="s">
        <v>10</v>
      </c>
      <c r="G6" s="146"/>
      <c r="H6" s="146"/>
      <c r="N6" s="55" t="s">
        <v>4</v>
      </c>
      <c r="O6" s="55" t="s">
        <v>5</v>
      </c>
    </row>
    <row r="7" spans="1:19" x14ac:dyDescent="0.3">
      <c r="M7" s="51" t="s">
        <v>12</v>
      </c>
      <c r="N7" s="51">
        <f t="shared" ref="N7" si="0">IFERROR(VLOOKUP(M7,$F$5:$I$17,2,0),0)</f>
        <v>0</v>
      </c>
      <c r="O7" s="51">
        <f t="shared" ref="O7" si="1">IFERROR(VLOOKUP(M7,$F$5:$I$17,3,0),0)</f>
        <v>0</v>
      </c>
    </row>
    <row r="9" spans="1:19" x14ac:dyDescent="0.3">
      <c r="N9" s="55" t="s">
        <v>4</v>
      </c>
      <c r="O9" s="55" t="s">
        <v>5</v>
      </c>
    </row>
    <row r="10" spans="1:19" x14ac:dyDescent="0.3">
      <c r="M10" s="51" t="s">
        <v>13</v>
      </c>
      <c r="N10" s="51">
        <f t="shared" ref="N10" si="2">IFERROR(VLOOKUP(M10,$F$5:$I$17,2,0),0)</f>
        <v>0</v>
      </c>
      <c r="O10" s="51">
        <f t="shared" ref="O10" si="3">IFERROR(VLOOKUP(M10,$F$5:$I$17,3,0),0)</f>
        <v>0</v>
      </c>
      <c r="Q10" s="51" t="s">
        <v>9</v>
      </c>
      <c r="R10" s="51">
        <f>IFERROR(VLOOKUP(Q10,$Q$4:$R$7,2,0),0)</f>
        <v>1</v>
      </c>
      <c r="S10" s="53">
        <f>R10/$R$12</f>
        <v>1</v>
      </c>
    </row>
    <row r="11" spans="1:19" x14ac:dyDescent="0.3">
      <c r="Q11" s="51" t="s">
        <v>14</v>
      </c>
      <c r="R11" s="51">
        <f>IFERROR(VLOOKUP(Q11,$Q$4:$R$7,2,0),0)</f>
        <v>0</v>
      </c>
      <c r="S11" s="53">
        <f t="shared" ref="S11:S12" si="4">R11/$R$12</f>
        <v>0</v>
      </c>
    </row>
    <row r="12" spans="1:19" x14ac:dyDescent="0.3">
      <c r="N12" s="55" t="s">
        <v>4</v>
      </c>
      <c r="O12" s="55" t="s">
        <v>5</v>
      </c>
      <c r="Q12" t="s">
        <v>15</v>
      </c>
      <c r="R12">
        <f>SUM(R10:R11)</f>
        <v>1</v>
      </c>
      <c r="S12" s="53">
        <f t="shared" si="4"/>
        <v>1</v>
      </c>
    </row>
    <row r="13" spans="1:19" x14ac:dyDescent="0.3">
      <c r="M13" s="51" t="s">
        <v>16</v>
      </c>
      <c r="N13" s="51">
        <f t="shared" ref="N13" si="5">IFERROR(VLOOKUP(M13,$F$5:$I$17,2,0),0)</f>
        <v>0</v>
      </c>
      <c r="O13" s="51">
        <f t="shared" ref="O13" si="6">IFERROR(VLOOKUP(M13,$F$5:$I$17,3,0),0)</f>
        <v>0</v>
      </c>
    </row>
    <row r="15" spans="1:19" x14ac:dyDescent="0.3">
      <c r="N15" s="55" t="s">
        <v>4</v>
      </c>
      <c r="O15" s="55" t="s">
        <v>5</v>
      </c>
    </row>
    <row r="16" spans="1:19" x14ac:dyDescent="0.3">
      <c r="M16" s="51" t="s">
        <v>17</v>
      </c>
      <c r="N16" s="51">
        <f t="shared" ref="N16" si="7">IFERROR(VLOOKUP(M16,$F$5:$I$17,2,0),0)</f>
        <v>0</v>
      </c>
      <c r="O16" s="51">
        <f t="shared" ref="O16" si="8">IFERROR(VLOOKUP(M16,$F$5:$I$17,3,0),0)</f>
        <v>0</v>
      </c>
    </row>
    <row r="18" spans="3:19" x14ac:dyDescent="0.3">
      <c r="N18" s="55" t="s">
        <v>4</v>
      </c>
      <c r="O18" s="55" t="s">
        <v>5</v>
      </c>
    </row>
    <row r="19" spans="3:19" x14ac:dyDescent="0.3">
      <c r="G19" s="55" t="s">
        <v>4</v>
      </c>
      <c r="H19" s="55" t="s">
        <v>5</v>
      </c>
      <c r="I19" s="55" t="s">
        <v>15</v>
      </c>
      <c r="M19" s="51" t="s">
        <v>18</v>
      </c>
      <c r="N19" s="51">
        <f t="shared" ref="N19" si="9">IFERROR(VLOOKUP(M19,$F$5:$I$17,2,0),0)</f>
        <v>0</v>
      </c>
      <c r="O19" s="51">
        <f t="shared" ref="O19" si="10">IFERROR(VLOOKUP(M19,$F$5:$I$17,3,0),0)</f>
        <v>0</v>
      </c>
    </row>
    <row r="20" spans="3:19" x14ac:dyDescent="0.3">
      <c r="F20" s="51" t="s">
        <v>6</v>
      </c>
      <c r="G20" s="51">
        <f>IFERROR(VLOOKUP(F20,$F$5:$I$17,2,0),0)</f>
        <v>1</v>
      </c>
      <c r="H20" s="51">
        <f>IFERROR(VLOOKUP(F20,$F$5:$I$17,3,0),0)</f>
        <v>0</v>
      </c>
      <c r="I20" s="54">
        <f>SUM(G20:H20)</f>
        <v>1</v>
      </c>
      <c r="J20" s="52" t="str">
        <f>IFERROR(ROUND((G20/I20)*100,0)&amp;"%",0)</f>
        <v>100%</v>
      </c>
      <c r="K20" s="52" t="str">
        <f>IFERROR(ROUND((H20/I20)*100,0)&amp;"%",0)</f>
        <v>0%</v>
      </c>
      <c r="Q20" s="49" t="s">
        <v>2</v>
      </c>
      <c r="R20" t="s">
        <v>0</v>
      </c>
    </row>
    <row r="21" spans="3:19" x14ac:dyDescent="0.3">
      <c r="F21" s="51" t="s">
        <v>12</v>
      </c>
      <c r="G21" s="51">
        <f t="shared" ref="G21:G27" si="11">IFERROR(VLOOKUP(F21,$F$5:$I$17,2,0),0)</f>
        <v>0</v>
      </c>
      <c r="H21" s="51">
        <f t="shared" ref="H21:H27" si="12">IFERROR(VLOOKUP(F21,$F$5:$I$17,3,0),0)</f>
        <v>0</v>
      </c>
      <c r="I21" s="54">
        <f t="shared" ref="I21:I27" si="13">SUM(G21:H21)</f>
        <v>0</v>
      </c>
      <c r="J21" s="52">
        <f t="shared" ref="J21:J27" si="14">IFERROR(ROUND((G21/I21)*100,0)&amp;"%",0)</f>
        <v>0</v>
      </c>
      <c r="K21" s="52">
        <f t="shared" ref="K21:K27" si="15">IFERROR(ROUND((H21/I21)*100,0)&amp;"%",0)</f>
        <v>0</v>
      </c>
      <c r="N21" s="55" t="s">
        <v>4</v>
      </c>
      <c r="O21" s="55" t="s">
        <v>5</v>
      </c>
      <c r="Q21" s="50" t="s">
        <v>19</v>
      </c>
      <c r="R21" s="146">
        <v>1</v>
      </c>
    </row>
    <row r="22" spans="3:19" x14ac:dyDescent="0.3">
      <c r="C22" s="51" t="s">
        <v>6</v>
      </c>
      <c r="D22" s="51">
        <f>IFERROR(VLOOKUP(C22,$C$4:$D$20,2,0),0)</f>
        <v>1</v>
      </c>
      <c r="F22" s="51" t="s">
        <v>13</v>
      </c>
      <c r="G22" s="51">
        <f t="shared" si="11"/>
        <v>0</v>
      </c>
      <c r="H22" s="51">
        <f t="shared" si="12"/>
        <v>0</v>
      </c>
      <c r="I22" s="54">
        <f t="shared" si="13"/>
        <v>0</v>
      </c>
      <c r="J22" s="52">
        <f t="shared" si="14"/>
        <v>0</v>
      </c>
      <c r="K22" s="52">
        <f t="shared" si="15"/>
        <v>0</v>
      </c>
      <c r="M22" s="51" t="s">
        <v>20</v>
      </c>
      <c r="N22" s="51">
        <f t="shared" ref="N22" si="16">IFERROR(VLOOKUP(M22,$F$5:$I$17,2,0),0)</f>
        <v>0</v>
      </c>
      <c r="O22" s="51">
        <f t="shared" ref="O22" si="17">IFERROR(VLOOKUP(M22,$F$5:$I$17,3,0),0)</f>
        <v>0</v>
      </c>
    </row>
    <row r="23" spans="3:19" x14ac:dyDescent="0.3">
      <c r="C23" s="51" t="s">
        <v>12</v>
      </c>
      <c r="D23" s="51">
        <f t="shared" ref="D23:D29" si="18">IFERROR(VLOOKUP(C23,$C$4:$D$20,2,0),0)</f>
        <v>0</v>
      </c>
      <c r="F23" s="51" t="s">
        <v>16</v>
      </c>
      <c r="G23" s="51">
        <f t="shared" si="11"/>
        <v>0</v>
      </c>
      <c r="H23" s="51">
        <f t="shared" si="12"/>
        <v>0</v>
      </c>
      <c r="I23" s="54">
        <f t="shared" si="13"/>
        <v>0</v>
      </c>
      <c r="J23" s="52">
        <f t="shared" si="14"/>
        <v>0</v>
      </c>
      <c r="K23" s="52">
        <f t="shared" si="15"/>
        <v>0</v>
      </c>
    </row>
    <row r="24" spans="3:19" x14ac:dyDescent="0.3">
      <c r="C24" s="51" t="s">
        <v>13</v>
      </c>
      <c r="D24" s="51">
        <f t="shared" si="18"/>
        <v>0</v>
      </c>
      <c r="F24" s="51" t="s">
        <v>17</v>
      </c>
      <c r="G24" s="51">
        <f t="shared" si="11"/>
        <v>0</v>
      </c>
      <c r="H24" s="51">
        <f t="shared" si="12"/>
        <v>0</v>
      </c>
      <c r="I24" s="54">
        <f t="shared" si="13"/>
        <v>0</v>
      </c>
      <c r="J24" s="52">
        <f t="shared" si="14"/>
        <v>0</v>
      </c>
      <c r="K24" s="52">
        <f t="shared" si="15"/>
        <v>0</v>
      </c>
      <c r="N24" s="55" t="s">
        <v>4</v>
      </c>
      <c r="O24" s="55" t="s">
        <v>5</v>
      </c>
    </row>
    <row r="25" spans="3:19" x14ac:dyDescent="0.3">
      <c r="C25" s="51" t="s">
        <v>16</v>
      </c>
      <c r="D25" s="51">
        <f t="shared" si="18"/>
        <v>0</v>
      </c>
      <c r="F25" s="51" t="s">
        <v>18</v>
      </c>
      <c r="G25" s="51">
        <f t="shared" si="11"/>
        <v>0</v>
      </c>
      <c r="H25" s="51">
        <f t="shared" si="12"/>
        <v>0</v>
      </c>
      <c r="I25" s="54">
        <f t="shared" si="13"/>
        <v>0</v>
      </c>
      <c r="J25" s="52">
        <f t="shared" si="14"/>
        <v>0</v>
      </c>
      <c r="K25" s="52">
        <f t="shared" si="15"/>
        <v>0</v>
      </c>
      <c r="M25" s="51" t="s">
        <v>21</v>
      </c>
      <c r="N25" s="51">
        <f t="shared" ref="N25" si="19">IFERROR(VLOOKUP(M25,$F$5:$I$17,2,0),0)</f>
        <v>0</v>
      </c>
      <c r="O25" s="51">
        <f t="shared" ref="O25" si="20">IFERROR(VLOOKUP(M25,$F$5:$I$17,3,0),0)</f>
        <v>0</v>
      </c>
    </row>
    <row r="26" spans="3:19" x14ac:dyDescent="0.3">
      <c r="C26" s="51" t="s">
        <v>17</v>
      </c>
      <c r="D26" s="51">
        <f t="shared" si="18"/>
        <v>0</v>
      </c>
      <c r="F26" s="51" t="s">
        <v>20</v>
      </c>
      <c r="G26" s="51">
        <f t="shared" si="11"/>
        <v>0</v>
      </c>
      <c r="H26" s="51">
        <f t="shared" si="12"/>
        <v>0</v>
      </c>
      <c r="I26" s="54">
        <f t="shared" si="13"/>
        <v>0</v>
      </c>
      <c r="J26" s="52">
        <f t="shared" si="14"/>
        <v>0</v>
      </c>
      <c r="K26" s="52">
        <f t="shared" si="15"/>
        <v>0</v>
      </c>
      <c r="Q26" t="s">
        <v>22</v>
      </c>
      <c r="R26" s="51">
        <f>IFERROR(VLOOKUP(Q26,$Q$21:$R$24,2,0),0)</f>
        <v>0</v>
      </c>
      <c r="S26" s="53">
        <f>R26/$R$30</f>
        <v>0</v>
      </c>
    </row>
    <row r="27" spans="3:19" x14ac:dyDescent="0.3">
      <c r="C27" s="51" t="s">
        <v>18</v>
      </c>
      <c r="D27" s="51">
        <f t="shared" si="18"/>
        <v>0</v>
      </c>
      <c r="F27" s="51" t="s">
        <v>21</v>
      </c>
      <c r="G27" s="51">
        <f t="shared" si="11"/>
        <v>0</v>
      </c>
      <c r="H27" s="51">
        <f t="shared" si="12"/>
        <v>0</v>
      </c>
      <c r="I27" s="54">
        <f t="shared" si="13"/>
        <v>0</v>
      </c>
      <c r="J27" s="52">
        <f t="shared" si="14"/>
        <v>0</v>
      </c>
      <c r="K27" s="52">
        <f t="shared" si="15"/>
        <v>0</v>
      </c>
      <c r="Q27" t="s">
        <v>23</v>
      </c>
      <c r="R27" s="51">
        <f t="shared" ref="R27:R28" si="21">IFERROR(VLOOKUP(Q27,$Q$21:$R$24,2,0),0)</f>
        <v>0</v>
      </c>
      <c r="S27" s="53">
        <f t="shared" ref="S27:S28" si="22">R27/$R$30</f>
        <v>0</v>
      </c>
    </row>
    <row r="28" spans="3:19" x14ac:dyDescent="0.3">
      <c r="C28" s="51" t="s">
        <v>20</v>
      </c>
      <c r="D28" s="51">
        <f t="shared" si="18"/>
        <v>0</v>
      </c>
      <c r="G28" s="56"/>
      <c r="J28" s="53"/>
      <c r="Q28" t="s">
        <v>19</v>
      </c>
      <c r="R28" s="51">
        <f t="shared" si="21"/>
        <v>1</v>
      </c>
      <c r="S28" s="53">
        <f t="shared" si="22"/>
        <v>1</v>
      </c>
    </row>
    <row r="29" spans="3:19" x14ac:dyDescent="0.3">
      <c r="C29" s="51" t="s">
        <v>21</v>
      </c>
      <c r="D29" s="51">
        <f t="shared" si="18"/>
        <v>0</v>
      </c>
      <c r="F29" s="51" t="s">
        <v>15</v>
      </c>
      <c r="G29" s="54">
        <f>SUM(G20:G27)</f>
        <v>1</v>
      </c>
      <c r="H29" s="54">
        <f>SUM(H20:H27)</f>
        <v>0</v>
      </c>
      <c r="I29" s="57">
        <f>SUM(G29:H29)</f>
        <v>1</v>
      </c>
    </row>
    <row r="30" spans="3:19" x14ac:dyDescent="0.3">
      <c r="G30" s="58">
        <f>G29/$I$29</f>
        <v>1</v>
      </c>
      <c r="H30" s="58">
        <f>H29/$I$29</f>
        <v>0</v>
      </c>
      <c r="I30" s="58">
        <f>I29/$I$29</f>
        <v>1</v>
      </c>
      <c r="R30">
        <f>SUM(R26:R28)</f>
        <v>1</v>
      </c>
    </row>
    <row r="32" spans="3:19" x14ac:dyDescent="0.3">
      <c r="G32" s="53"/>
    </row>
    <row r="33" spans="7:17" x14ac:dyDescent="0.3">
      <c r="G33" t="s">
        <v>24</v>
      </c>
      <c r="H33" s="53">
        <f>H30</f>
        <v>0</v>
      </c>
      <c r="I33" s="53">
        <v>0.1</v>
      </c>
    </row>
    <row r="34" spans="7:17" x14ac:dyDescent="0.3">
      <c r="G34" t="s">
        <v>25</v>
      </c>
      <c r="H34" s="53">
        <v>0.03</v>
      </c>
      <c r="I34" s="53">
        <v>0.2</v>
      </c>
    </row>
    <row r="35" spans="7:17" x14ac:dyDescent="0.3">
      <c r="G35" t="s">
        <v>26</v>
      </c>
      <c r="H35" s="53">
        <f>1.55-SUM(H33:H34)</f>
        <v>1.52</v>
      </c>
      <c r="I35" s="53">
        <v>0.3</v>
      </c>
    </row>
    <row r="36" spans="7:17" x14ac:dyDescent="0.3">
      <c r="I36" s="53">
        <v>0.4</v>
      </c>
    </row>
    <row r="37" spans="7:17" x14ac:dyDescent="0.3">
      <c r="I37" s="53">
        <v>0.5</v>
      </c>
    </row>
    <row r="38" spans="7:17" x14ac:dyDescent="0.3">
      <c r="I38" s="53">
        <v>0.6</v>
      </c>
    </row>
    <row r="39" spans="7:17" x14ac:dyDescent="0.3">
      <c r="I39" s="53">
        <v>0.7</v>
      </c>
    </row>
    <row r="40" spans="7:17" x14ac:dyDescent="0.3">
      <c r="I40" s="53">
        <v>0.8</v>
      </c>
    </row>
    <row r="41" spans="7:17" x14ac:dyDescent="0.3">
      <c r="I41" s="53">
        <v>0.9</v>
      </c>
    </row>
    <row r="42" spans="7:17" x14ac:dyDescent="0.3">
      <c r="I42" s="53">
        <v>1</v>
      </c>
    </row>
    <row r="43" spans="7:17" x14ac:dyDescent="0.3">
      <c r="I43" s="53"/>
    </row>
    <row r="45" spans="7:17" x14ac:dyDescent="0.3">
      <c r="G45" t="s">
        <v>27</v>
      </c>
      <c r="H45" s="53">
        <v>0.1</v>
      </c>
      <c r="I45" s="53">
        <v>0.1</v>
      </c>
      <c r="J45" s="53">
        <v>0.1</v>
      </c>
      <c r="K45" s="53">
        <v>0.1</v>
      </c>
      <c r="L45" s="53">
        <v>0.1</v>
      </c>
      <c r="M45" s="53">
        <v>0.1</v>
      </c>
      <c r="N45" s="53">
        <v>0.1</v>
      </c>
      <c r="O45" s="53">
        <v>0.1</v>
      </c>
      <c r="P45" s="53">
        <v>0.1</v>
      </c>
      <c r="Q45" s="53">
        <v>0.1</v>
      </c>
    </row>
    <row r="46" spans="7:17" x14ac:dyDescent="0.3">
      <c r="G46" t="s">
        <v>28</v>
      </c>
      <c r="H46" s="53">
        <f>S28-I46</f>
        <v>0.9</v>
      </c>
      <c r="I46" s="53">
        <v>0.1</v>
      </c>
      <c r="J46" s="53">
        <f>1-SUM(H46:I46)</f>
        <v>0</v>
      </c>
    </row>
    <row r="47" spans="7:17" ht="62.4" customHeight="1" x14ac:dyDescent="0.3">
      <c r="H47" s="59" t="s">
        <v>29</v>
      </c>
      <c r="I47" s="59" t="s">
        <v>28</v>
      </c>
      <c r="J47" s="59" t="s">
        <v>30</v>
      </c>
    </row>
  </sheetData>
  <mergeCells count="1">
    <mergeCell ref="M1:O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8382-8023-4A1B-8332-6FCD1BBC0BDA}">
  <dimension ref="A1:X249"/>
  <sheetViews>
    <sheetView zoomScale="90" zoomScaleNormal="90" workbookViewId="0">
      <pane xSplit="4" ySplit="5" topLeftCell="E66" activePane="bottomRight" state="frozen"/>
      <selection pane="topRight" activeCell="E1" sqref="E1"/>
      <selection pane="bottomLeft" activeCell="A6" sqref="A6"/>
      <selection pane="bottomRight" activeCell="D7" sqref="D7"/>
    </sheetView>
  </sheetViews>
  <sheetFormatPr baseColWidth="10" defaultColWidth="11.44140625" defaultRowHeight="14.4" x14ac:dyDescent="0.3"/>
  <cols>
    <col min="1" max="1" width="21" customWidth="1"/>
    <col min="2" max="2" width="26" customWidth="1"/>
    <col min="3" max="3" width="42.33203125" customWidth="1"/>
    <col min="4" max="4" width="59.5546875" customWidth="1"/>
    <col min="5" max="5" width="21.33203125" customWidth="1"/>
    <col min="6" max="6" width="17.5546875" customWidth="1"/>
    <col min="7" max="7" width="18.6640625" customWidth="1"/>
    <col min="8" max="8" width="26.6640625" customWidth="1"/>
    <col min="9" max="9" width="26.33203125" customWidth="1"/>
    <col min="10" max="10" width="46.5546875" customWidth="1"/>
    <col min="11" max="11" width="21.6640625" customWidth="1"/>
    <col min="12" max="12" width="31.33203125" customWidth="1"/>
    <col min="13" max="14" width="27" customWidth="1"/>
    <col min="15" max="15" width="35.44140625" customWidth="1"/>
    <col min="16" max="16" width="21.109375" customWidth="1"/>
    <col min="17" max="17" width="68.109375" customWidth="1"/>
    <col min="18" max="18" width="17.6640625" customWidth="1"/>
    <col min="20" max="20" width="31.44140625" customWidth="1"/>
    <col min="21" max="21" width="17.6640625" customWidth="1"/>
    <col min="22" max="22" width="11.5546875" customWidth="1"/>
    <col min="23" max="23" width="23.33203125" customWidth="1"/>
  </cols>
  <sheetData>
    <row r="1" spans="1:24" ht="76.5" customHeight="1" thickBot="1" x14ac:dyDescent="0.35">
      <c r="A1" s="1"/>
      <c r="B1" s="62"/>
      <c r="C1" s="63"/>
      <c r="D1" s="64"/>
      <c r="E1" s="64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6"/>
      <c r="W1" s="2" t="s">
        <v>31</v>
      </c>
      <c r="X1" s="8"/>
    </row>
    <row r="2" spans="1:24" ht="15.6" thickBot="1" x14ac:dyDescent="0.3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</row>
    <row r="3" spans="1:24" ht="20.399999999999999" customHeight="1" thickBot="1" x14ac:dyDescent="0.35">
      <c r="A3" s="3" t="s">
        <v>32</v>
      </c>
      <c r="B3" s="68" t="s">
        <v>33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4" ht="21" customHeight="1" x14ac:dyDescent="0.3">
      <c r="A4" s="4" t="s">
        <v>34</v>
      </c>
      <c r="B4" s="70">
        <v>2024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</row>
    <row r="5" spans="1:24" s="7" customFormat="1" ht="29.4" customHeight="1" thickBot="1" x14ac:dyDescent="0.35">
      <c r="A5" s="5" t="s">
        <v>35</v>
      </c>
      <c r="B5" s="5" t="s">
        <v>36</v>
      </c>
      <c r="C5" s="5" t="s">
        <v>37</v>
      </c>
      <c r="D5" s="5" t="s">
        <v>38</v>
      </c>
      <c r="E5" s="6" t="s">
        <v>39</v>
      </c>
      <c r="F5" s="6" t="s">
        <v>40</v>
      </c>
      <c r="G5" s="5" t="s">
        <v>41</v>
      </c>
      <c r="H5" s="6" t="s">
        <v>42</v>
      </c>
      <c r="I5" s="6" t="s">
        <v>43</v>
      </c>
      <c r="J5" s="5" t="s">
        <v>44</v>
      </c>
      <c r="K5" s="5" t="s">
        <v>45</v>
      </c>
      <c r="L5" s="6" t="s">
        <v>46</v>
      </c>
      <c r="M5" s="6" t="s">
        <v>47</v>
      </c>
      <c r="N5" s="5" t="s">
        <v>48</v>
      </c>
      <c r="O5" s="5" t="s">
        <v>49</v>
      </c>
      <c r="P5" s="6" t="s">
        <v>50</v>
      </c>
      <c r="Q5" s="5" t="s">
        <v>51</v>
      </c>
      <c r="R5" s="5" t="s">
        <v>52</v>
      </c>
      <c r="S5" s="6" t="s">
        <v>53</v>
      </c>
      <c r="T5" s="6" t="s">
        <v>54</v>
      </c>
      <c r="U5" s="5" t="s">
        <v>19</v>
      </c>
      <c r="V5" s="5" t="s">
        <v>23</v>
      </c>
      <c r="W5" s="5" t="s">
        <v>22</v>
      </c>
    </row>
    <row r="6" spans="1:24" s="48" customFormat="1" ht="129" customHeight="1" thickBot="1" x14ac:dyDescent="0.3">
      <c r="A6" s="44">
        <v>1</v>
      </c>
      <c r="B6" s="44" t="s">
        <v>6</v>
      </c>
      <c r="C6" s="45" t="s">
        <v>55</v>
      </c>
      <c r="D6" s="46" t="s">
        <v>56</v>
      </c>
      <c r="E6" s="47">
        <v>45299</v>
      </c>
      <c r="F6" s="44">
        <f>MONTH(E6)</f>
        <v>1</v>
      </c>
      <c r="G6" s="44" t="s">
        <v>9</v>
      </c>
      <c r="H6" s="45" t="s">
        <v>57</v>
      </c>
      <c r="I6" s="44" t="s">
        <v>58</v>
      </c>
      <c r="J6" s="45" t="s">
        <v>59</v>
      </c>
      <c r="K6" s="44" t="s">
        <v>60</v>
      </c>
      <c r="L6" s="44" t="s">
        <v>61</v>
      </c>
      <c r="M6" s="44">
        <f t="shared" ref="M6:M7" si="0">IF(L6="BAJO",21,IF(L6="MEDIO",15,IF(L6="ALTO",7,IF(L6="EXTREMADO",1))))</f>
        <v>21</v>
      </c>
      <c r="N6" s="47">
        <f t="shared" ref="N6:N7" si="1">DATE(YEAR(E6),MONTH(E6),DAY(E6)+M6)</f>
        <v>45320</v>
      </c>
      <c r="O6" s="47" t="s">
        <v>62</v>
      </c>
      <c r="P6" s="47"/>
      <c r="Q6" s="44"/>
      <c r="R6" s="44" t="s">
        <v>7</v>
      </c>
      <c r="S6" s="44">
        <f t="shared" ref="S6:S7" si="2">(P6-E6)</f>
        <v>-45299</v>
      </c>
      <c r="T6" s="44" t="str" cm="1">
        <f t="array" ref="T6">_xlfn.IFS(S6&lt;M6,"EFICIENTE",S6=M6,"EFICAZ",S6&gt;M6,"INEFICAZ")</f>
        <v>EFICIENTE</v>
      </c>
      <c r="U6" s="44" t="str">
        <f t="shared" ref="U6:U7" si="3">IF(T6="EFICIENTE","X"," ")</f>
        <v>X</v>
      </c>
      <c r="V6" s="44" t="str">
        <f t="shared" ref="V6:V7" si="4">IF(T6="EFICAZ","X"," ")</f>
        <v xml:space="preserve"> </v>
      </c>
      <c r="W6" s="44" t="str">
        <f t="shared" ref="W6:W7" si="5">IF(T6="INEFICAZ","X"," ")</f>
        <v xml:space="preserve"> </v>
      </c>
    </row>
    <row r="7" spans="1:24" s="48" customFormat="1" ht="46.95" customHeight="1" thickBot="1" x14ac:dyDescent="0.3">
      <c r="A7" s="44">
        <v>2</v>
      </c>
      <c r="B7" s="44"/>
      <c r="C7" s="45"/>
      <c r="D7" s="46"/>
      <c r="E7" s="47"/>
      <c r="F7" s="44">
        <f t="shared" ref="F7:F20" si="6">MONTH(E7)</f>
        <v>1</v>
      </c>
      <c r="G7" s="44"/>
      <c r="H7" s="45"/>
      <c r="I7" s="44"/>
      <c r="J7" s="45"/>
      <c r="K7" s="44"/>
      <c r="L7" s="44"/>
      <c r="M7" s="44" t="b">
        <f t="shared" si="0"/>
        <v>0</v>
      </c>
      <c r="N7" s="47">
        <f t="shared" si="1"/>
        <v>0</v>
      </c>
      <c r="O7" s="47"/>
      <c r="P7" s="47"/>
      <c r="Q7" s="44"/>
      <c r="R7" s="44"/>
      <c r="S7" s="44">
        <f t="shared" si="2"/>
        <v>0</v>
      </c>
      <c r="T7" s="44" t="str" cm="1">
        <f t="array" ref="T7">_xlfn.IFS(S7&lt;M7,"EFICIENTE",S7=M7,"EFICAZ",S7&gt;M7,"INEFICAZ")</f>
        <v>EFICIENTE</v>
      </c>
      <c r="U7" s="44" t="str">
        <f t="shared" si="3"/>
        <v>X</v>
      </c>
      <c r="V7" s="44" t="str">
        <f t="shared" si="4"/>
        <v xml:space="preserve"> </v>
      </c>
      <c r="W7" s="44" t="str">
        <f t="shared" si="5"/>
        <v xml:space="preserve"> </v>
      </c>
    </row>
    <row r="8" spans="1:24" s="48" customFormat="1" ht="29.4" customHeight="1" thickBot="1" x14ac:dyDescent="0.3">
      <c r="A8" s="44">
        <v>54</v>
      </c>
      <c r="B8" s="44"/>
      <c r="C8" s="44"/>
      <c r="D8" s="44"/>
      <c r="E8" s="47"/>
      <c r="F8" s="44">
        <f t="shared" si="6"/>
        <v>1</v>
      </c>
      <c r="G8" s="44"/>
      <c r="H8" s="44"/>
      <c r="I8" s="44"/>
      <c r="J8" s="44"/>
      <c r="K8" s="44"/>
      <c r="L8" s="44"/>
      <c r="M8" s="44" t="b">
        <f t="shared" ref="M8:M19" si="7">IF(L8="BAJO",21,IF(L8="MEDIO",15,IF(L8="ALTO",7,IF(L8="EXTREMADO",1))))</f>
        <v>0</v>
      </c>
      <c r="N8" s="47">
        <f t="shared" ref="N8:N19" si="8">DATE(YEAR(E8),MONTH(E8),DAY(E8)+M8)</f>
        <v>0</v>
      </c>
      <c r="O8" s="44"/>
      <c r="P8" s="44"/>
      <c r="Q8" s="44"/>
      <c r="R8" s="44"/>
      <c r="S8" s="44">
        <f t="shared" ref="S8:S19" si="9">(P8-E8)</f>
        <v>0</v>
      </c>
      <c r="T8" s="44" t="str" cm="1">
        <f t="array" ref="T8">_xlfn.IFS(S8&lt;M8,"EFICIENTE",S8=M8,"EFICAZ",S8&gt;M8,"INEFICAZ")</f>
        <v>EFICIENTE</v>
      </c>
      <c r="U8" s="44" t="str">
        <f t="shared" ref="U8:U19" si="10">IF(T8="EFICIENTE","X"," ")</f>
        <v>X</v>
      </c>
      <c r="V8" s="44" t="str">
        <f t="shared" ref="V8:V19" si="11">IF(T8="EFICAZ","X"," ")</f>
        <v xml:space="preserve"> </v>
      </c>
      <c r="W8" s="44" t="str">
        <f t="shared" ref="W8:W19" si="12">IF(T8="INEFICAZ","X"," ")</f>
        <v xml:space="preserve"> </v>
      </c>
    </row>
    <row r="9" spans="1:24" s="48" customFormat="1" ht="29.4" customHeight="1" thickBot="1" x14ac:dyDescent="0.3">
      <c r="A9" s="44">
        <v>55</v>
      </c>
      <c r="B9" s="44"/>
      <c r="C9" s="44"/>
      <c r="D9" s="44"/>
      <c r="E9" s="44"/>
      <c r="F9" s="44">
        <f t="shared" si="6"/>
        <v>1</v>
      </c>
      <c r="G9" s="44"/>
      <c r="H9" s="44"/>
      <c r="I9" s="44"/>
      <c r="J9" s="44"/>
      <c r="K9" s="44"/>
      <c r="L9" s="44"/>
      <c r="M9" s="44" t="b">
        <f t="shared" si="7"/>
        <v>0</v>
      </c>
      <c r="N9" s="47">
        <f t="shared" si="8"/>
        <v>0</v>
      </c>
      <c r="O9" s="44"/>
      <c r="P9" s="44"/>
      <c r="Q9" s="44"/>
      <c r="R9" s="44"/>
      <c r="S9" s="44">
        <f t="shared" si="9"/>
        <v>0</v>
      </c>
      <c r="T9" s="44" t="str" cm="1">
        <f t="array" ref="T9">_xlfn.IFS(S9&lt;M9,"EFICIENTE",S9=M9,"EFICAZ",S9&gt;M9,"INEFICAZ")</f>
        <v>EFICIENTE</v>
      </c>
      <c r="U9" s="44" t="str">
        <f t="shared" si="10"/>
        <v>X</v>
      </c>
      <c r="V9" s="44" t="str">
        <f t="shared" si="11"/>
        <v xml:space="preserve"> </v>
      </c>
      <c r="W9" s="44" t="str">
        <f t="shared" si="12"/>
        <v xml:space="preserve"> </v>
      </c>
    </row>
    <row r="10" spans="1:24" s="48" customFormat="1" ht="29.4" customHeight="1" thickBot="1" x14ac:dyDescent="0.3">
      <c r="A10" s="44">
        <v>56</v>
      </c>
      <c r="B10" s="44"/>
      <c r="C10" s="44"/>
      <c r="D10" s="44"/>
      <c r="E10" s="44"/>
      <c r="F10" s="44">
        <f t="shared" si="6"/>
        <v>1</v>
      </c>
      <c r="G10" s="44"/>
      <c r="H10" s="44"/>
      <c r="I10" s="44"/>
      <c r="J10" s="44"/>
      <c r="K10" s="44"/>
      <c r="L10" s="44"/>
      <c r="M10" s="44" t="b">
        <f t="shared" si="7"/>
        <v>0</v>
      </c>
      <c r="N10" s="47">
        <f t="shared" si="8"/>
        <v>0</v>
      </c>
      <c r="O10" s="44"/>
      <c r="P10" s="44"/>
      <c r="Q10" s="44"/>
      <c r="R10" s="44"/>
      <c r="S10" s="44">
        <f t="shared" si="9"/>
        <v>0</v>
      </c>
      <c r="T10" s="44" t="str" cm="1">
        <f t="array" ref="T10">_xlfn.IFS(S10&lt;M10,"EFICIENTE",S10=M10,"EFICAZ",S10&gt;M10,"INEFICAZ")</f>
        <v>EFICIENTE</v>
      </c>
      <c r="U10" s="44" t="str">
        <f t="shared" si="10"/>
        <v>X</v>
      </c>
      <c r="V10" s="44" t="str">
        <f t="shared" si="11"/>
        <v xml:space="preserve"> </v>
      </c>
      <c r="W10" s="44" t="str">
        <f t="shared" si="12"/>
        <v xml:space="preserve"> </v>
      </c>
    </row>
    <row r="11" spans="1:24" s="48" customFormat="1" ht="29.4" customHeight="1" thickBot="1" x14ac:dyDescent="0.3">
      <c r="A11" s="44">
        <v>57</v>
      </c>
      <c r="B11" s="44"/>
      <c r="C11" s="44"/>
      <c r="D11" s="44"/>
      <c r="E11" s="44"/>
      <c r="F11" s="44">
        <f t="shared" si="6"/>
        <v>1</v>
      </c>
      <c r="G11" s="44"/>
      <c r="H11" s="44"/>
      <c r="I11" s="44"/>
      <c r="J11" s="44"/>
      <c r="K11" s="44"/>
      <c r="L11" s="44"/>
      <c r="M11" s="44" t="b">
        <f t="shared" si="7"/>
        <v>0</v>
      </c>
      <c r="N11" s="47">
        <f t="shared" si="8"/>
        <v>0</v>
      </c>
      <c r="O11" s="44"/>
      <c r="P11" s="44"/>
      <c r="Q11" s="44"/>
      <c r="R11" s="44"/>
      <c r="S11" s="44">
        <f t="shared" si="9"/>
        <v>0</v>
      </c>
      <c r="T11" s="44" t="str" cm="1">
        <f t="array" ref="T11">_xlfn.IFS(S11&lt;M11,"EFICIENTE",S11=M11,"EFICAZ",S11&gt;M11,"INEFICAZ")</f>
        <v>EFICIENTE</v>
      </c>
      <c r="U11" s="44" t="str">
        <f t="shared" si="10"/>
        <v>X</v>
      </c>
      <c r="V11" s="44" t="str">
        <f t="shared" si="11"/>
        <v xml:space="preserve"> </v>
      </c>
      <c r="W11" s="44" t="str">
        <f t="shared" si="12"/>
        <v xml:space="preserve"> </v>
      </c>
    </row>
    <row r="12" spans="1:24" s="48" customFormat="1" ht="29.4" customHeight="1" thickBot="1" x14ac:dyDescent="0.3">
      <c r="A12" s="44">
        <v>58</v>
      </c>
      <c r="B12" s="44"/>
      <c r="C12" s="44"/>
      <c r="D12" s="44"/>
      <c r="E12" s="44"/>
      <c r="F12" s="44">
        <f t="shared" si="6"/>
        <v>1</v>
      </c>
      <c r="G12" s="44"/>
      <c r="H12" s="44"/>
      <c r="I12" s="44"/>
      <c r="J12" s="44"/>
      <c r="K12" s="44"/>
      <c r="L12" s="44"/>
      <c r="M12" s="44" t="b">
        <f t="shared" si="7"/>
        <v>0</v>
      </c>
      <c r="N12" s="47">
        <f t="shared" si="8"/>
        <v>0</v>
      </c>
      <c r="O12" s="44"/>
      <c r="P12" s="44"/>
      <c r="Q12" s="44"/>
      <c r="R12" s="44"/>
      <c r="S12" s="44">
        <f t="shared" si="9"/>
        <v>0</v>
      </c>
      <c r="T12" s="44" t="str" cm="1">
        <f t="array" ref="T12">_xlfn.IFS(S12&lt;M12,"EFICIENTE",S12=M12,"EFICAZ",S12&gt;M12,"INEFICAZ")</f>
        <v>EFICIENTE</v>
      </c>
      <c r="U12" s="44" t="str">
        <f t="shared" si="10"/>
        <v>X</v>
      </c>
      <c r="V12" s="44" t="str">
        <f t="shared" si="11"/>
        <v xml:space="preserve"> </v>
      </c>
      <c r="W12" s="44" t="str">
        <f t="shared" si="12"/>
        <v xml:space="preserve"> </v>
      </c>
    </row>
    <row r="13" spans="1:24" s="48" customFormat="1" ht="29.4" customHeight="1" thickBot="1" x14ac:dyDescent="0.3">
      <c r="A13" s="44">
        <v>59</v>
      </c>
      <c r="B13" s="44"/>
      <c r="C13" s="44"/>
      <c r="D13" s="44"/>
      <c r="E13" s="44"/>
      <c r="F13" s="44">
        <f t="shared" si="6"/>
        <v>1</v>
      </c>
      <c r="G13" s="44"/>
      <c r="H13" s="44"/>
      <c r="I13" s="44"/>
      <c r="J13" s="44"/>
      <c r="K13" s="44"/>
      <c r="L13" s="44"/>
      <c r="M13" s="44" t="b">
        <f t="shared" si="7"/>
        <v>0</v>
      </c>
      <c r="N13" s="47">
        <f t="shared" si="8"/>
        <v>0</v>
      </c>
      <c r="O13" s="44"/>
      <c r="P13" s="44"/>
      <c r="Q13" s="44"/>
      <c r="R13" s="44"/>
      <c r="S13" s="44">
        <f t="shared" si="9"/>
        <v>0</v>
      </c>
      <c r="T13" s="44" t="str" cm="1">
        <f t="array" ref="T13">_xlfn.IFS(S13&lt;M13,"EFICIENTE",S13=M13,"EFICAZ",S13&gt;M13,"INEFICAZ")</f>
        <v>EFICIENTE</v>
      </c>
      <c r="U13" s="44" t="str">
        <f t="shared" si="10"/>
        <v>X</v>
      </c>
      <c r="V13" s="44" t="str">
        <f t="shared" si="11"/>
        <v xml:space="preserve"> </v>
      </c>
      <c r="W13" s="44" t="str">
        <f t="shared" si="12"/>
        <v xml:space="preserve"> </v>
      </c>
    </row>
    <row r="14" spans="1:24" s="48" customFormat="1" ht="29.4" customHeight="1" thickBot="1" x14ac:dyDescent="0.3">
      <c r="A14" s="44">
        <v>60</v>
      </c>
      <c r="B14" s="44"/>
      <c r="C14" s="44"/>
      <c r="D14" s="44"/>
      <c r="E14" s="44"/>
      <c r="F14" s="44">
        <f t="shared" si="6"/>
        <v>1</v>
      </c>
      <c r="G14" s="44"/>
      <c r="H14" s="44"/>
      <c r="I14" s="44"/>
      <c r="J14" s="44"/>
      <c r="K14" s="44"/>
      <c r="L14" s="44"/>
      <c r="M14" s="44" t="b">
        <f t="shared" si="7"/>
        <v>0</v>
      </c>
      <c r="N14" s="47">
        <f t="shared" si="8"/>
        <v>0</v>
      </c>
      <c r="O14" s="44"/>
      <c r="P14" s="44"/>
      <c r="Q14" s="44"/>
      <c r="R14" s="44"/>
      <c r="S14" s="44">
        <f t="shared" si="9"/>
        <v>0</v>
      </c>
      <c r="T14" s="44" t="str" cm="1">
        <f t="array" ref="T14">_xlfn.IFS(S14&lt;M14,"EFICIENTE",S14=M14,"EFICAZ",S14&gt;M14,"INEFICAZ")</f>
        <v>EFICIENTE</v>
      </c>
      <c r="U14" s="44" t="str">
        <f t="shared" si="10"/>
        <v>X</v>
      </c>
      <c r="V14" s="44" t="str">
        <f t="shared" si="11"/>
        <v xml:space="preserve"> </v>
      </c>
      <c r="W14" s="44" t="str">
        <f t="shared" si="12"/>
        <v xml:space="preserve"> </v>
      </c>
    </row>
    <row r="15" spans="1:24" s="48" customFormat="1" ht="29.4" customHeight="1" thickBot="1" x14ac:dyDescent="0.3">
      <c r="A15" s="44">
        <v>61</v>
      </c>
      <c r="B15" s="44"/>
      <c r="C15" s="44"/>
      <c r="D15" s="44"/>
      <c r="E15" s="44"/>
      <c r="F15" s="44">
        <f t="shared" si="6"/>
        <v>1</v>
      </c>
      <c r="G15" s="44"/>
      <c r="H15" s="44"/>
      <c r="I15" s="44"/>
      <c r="J15" s="44"/>
      <c r="K15" s="44"/>
      <c r="L15" s="44"/>
      <c r="M15" s="44" t="b">
        <f t="shared" si="7"/>
        <v>0</v>
      </c>
      <c r="N15" s="47">
        <f t="shared" si="8"/>
        <v>0</v>
      </c>
      <c r="O15" s="44"/>
      <c r="P15" s="44"/>
      <c r="Q15" s="44"/>
      <c r="R15" s="44"/>
      <c r="S15" s="44">
        <f t="shared" si="9"/>
        <v>0</v>
      </c>
      <c r="T15" s="44" t="str" cm="1">
        <f t="array" ref="T15">_xlfn.IFS(S15&lt;M15,"EFICIENTE",S15=M15,"EFICAZ",S15&gt;M15,"INEFICAZ")</f>
        <v>EFICIENTE</v>
      </c>
      <c r="U15" s="44" t="str">
        <f t="shared" si="10"/>
        <v>X</v>
      </c>
      <c r="V15" s="44" t="str">
        <f t="shared" si="11"/>
        <v xml:space="preserve"> </v>
      </c>
      <c r="W15" s="44" t="str">
        <f t="shared" si="12"/>
        <v xml:space="preserve"> </v>
      </c>
    </row>
    <row r="16" spans="1:24" s="48" customFormat="1" ht="29.4" customHeight="1" thickBot="1" x14ac:dyDescent="0.3">
      <c r="A16" s="44">
        <v>62</v>
      </c>
      <c r="B16" s="44"/>
      <c r="C16" s="44"/>
      <c r="D16" s="44"/>
      <c r="E16" s="44"/>
      <c r="F16" s="44">
        <f t="shared" si="6"/>
        <v>1</v>
      </c>
      <c r="G16" s="44"/>
      <c r="H16" s="44"/>
      <c r="I16" s="44"/>
      <c r="J16" s="44"/>
      <c r="K16" s="44"/>
      <c r="L16" s="44"/>
      <c r="M16" s="44" t="b">
        <f t="shared" si="7"/>
        <v>0</v>
      </c>
      <c r="N16" s="47">
        <f t="shared" si="8"/>
        <v>0</v>
      </c>
      <c r="O16" s="44"/>
      <c r="P16" s="44"/>
      <c r="Q16" s="44"/>
      <c r="R16" s="44"/>
      <c r="S16" s="44">
        <f t="shared" si="9"/>
        <v>0</v>
      </c>
      <c r="T16" s="44" t="str" cm="1">
        <f t="array" ref="T16">_xlfn.IFS(S16&lt;M16,"EFICIENTE",S16=M16,"EFICAZ",S16&gt;M16,"INEFICAZ")</f>
        <v>EFICIENTE</v>
      </c>
      <c r="U16" s="44" t="str">
        <f t="shared" si="10"/>
        <v>X</v>
      </c>
      <c r="V16" s="44" t="str">
        <f t="shared" si="11"/>
        <v xml:space="preserve"> </v>
      </c>
      <c r="W16" s="44" t="str">
        <f t="shared" si="12"/>
        <v xml:space="preserve"> </v>
      </c>
    </row>
    <row r="17" spans="1:23" s="48" customFormat="1" ht="29.4" customHeight="1" thickBot="1" x14ac:dyDescent="0.3">
      <c r="A17" s="44">
        <v>63</v>
      </c>
      <c r="B17" s="44"/>
      <c r="C17" s="44"/>
      <c r="D17" s="44"/>
      <c r="E17" s="44"/>
      <c r="F17" s="44">
        <f t="shared" si="6"/>
        <v>1</v>
      </c>
      <c r="G17" s="44"/>
      <c r="H17" s="44"/>
      <c r="I17" s="44"/>
      <c r="J17" s="44"/>
      <c r="K17" s="44"/>
      <c r="L17" s="44"/>
      <c r="M17" s="44" t="b">
        <f t="shared" si="7"/>
        <v>0</v>
      </c>
      <c r="N17" s="47">
        <f t="shared" si="8"/>
        <v>0</v>
      </c>
      <c r="O17" s="44"/>
      <c r="P17" s="44"/>
      <c r="Q17" s="44"/>
      <c r="R17" s="44"/>
      <c r="S17" s="44">
        <f t="shared" si="9"/>
        <v>0</v>
      </c>
      <c r="T17" s="44" t="str" cm="1">
        <f t="array" ref="T17">_xlfn.IFS(S17&lt;M17,"EFICIENTE",S17=M17,"EFICAZ",S17&gt;M17,"INEFICAZ")</f>
        <v>EFICIENTE</v>
      </c>
      <c r="U17" s="44" t="str">
        <f t="shared" si="10"/>
        <v>X</v>
      </c>
      <c r="V17" s="44" t="str">
        <f t="shared" si="11"/>
        <v xml:space="preserve"> </v>
      </c>
      <c r="W17" s="44" t="str">
        <f t="shared" si="12"/>
        <v xml:space="preserve"> </v>
      </c>
    </row>
    <row r="18" spans="1:23" s="48" customFormat="1" ht="29.4" customHeight="1" thickBot="1" x14ac:dyDescent="0.3">
      <c r="A18" s="44">
        <v>64</v>
      </c>
      <c r="B18" s="44"/>
      <c r="C18" s="44"/>
      <c r="D18" s="44"/>
      <c r="E18" s="44"/>
      <c r="F18" s="44">
        <f t="shared" si="6"/>
        <v>1</v>
      </c>
      <c r="G18" s="44"/>
      <c r="H18" s="44"/>
      <c r="I18" s="44"/>
      <c r="J18" s="44"/>
      <c r="K18" s="44"/>
      <c r="L18" s="44"/>
      <c r="M18" s="44" t="b">
        <f t="shared" si="7"/>
        <v>0</v>
      </c>
      <c r="N18" s="47">
        <f t="shared" si="8"/>
        <v>0</v>
      </c>
      <c r="O18" s="44"/>
      <c r="P18" s="44"/>
      <c r="Q18" s="44"/>
      <c r="R18" s="44"/>
      <c r="S18" s="44">
        <f t="shared" si="9"/>
        <v>0</v>
      </c>
      <c r="T18" s="44" t="str" cm="1">
        <f t="array" ref="T18">_xlfn.IFS(S18&lt;M18,"EFICIENTE",S18=M18,"EFICAZ",S18&gt;M18,"INEFICAZ")</f>
        <v>EFICIENTE</v>
      </c>
      <c r="U18" s="44" t="str">
        <f t="shared" si="10"/>
        <v>X</v>
      </c>
      <c r="V18" s="44" t="str">
        <f t="shared" si="11"/>
        <v xml:space="preserve"> </v>
      </c>
      <c r="W18" s="44" t="str">
        <f t="shared" si="12"/>
        <v xml:space="preserve"> </v>
      </c>
    </row>
    <row r="19" spans="1:23" s="48" customFormat="1" ht="29.4" customHeight="1" thickBot="1" x14ac:dyDescent="0.3">
      <c r="A19" s="44">
        <v>65</v>
      </c>
      <c r="B19" s="44"/>
      <c r="C19" s="44"/>
      <c r="D19" s="44"/>
      <c r="E19" s="44"/>
      <c r="F19" s="44">
        <f t="shared" si="6"/>
        <v>1</v>
      </c>
      <c r="G19" s="44"/>
      <c r="H19" s="44"/>
      <c r="I19" s="44"/>
      <c r="J19" s="44"/>
      <c r="K19" s="44"/>
      <c r="L19" s="44"/>
      <c r="M19" s="44" t="b">
        <f t="shared" si="7"/>
        <v>0</v>
      </c>
      <c r="N19" s="47">
        <f t="shared" si="8"/>
        <v>0</v>
      </c>
      <c r="O19" s="44"/>
      <c r="P19" s="44"/>
      <c r="Q19" s="44"/>
      <c r="R19" s="44"/>
      <c r="S19" s="44">
        <f t="shared" si="9"/>
        <v>0</v>
      </c>
      <c r="T19" s="44" t="str" cm="1">
        <f t="array" ref="T19">_xlfn.IFS(S19&lt;M19,"EFICIENTE",S19=M19,"EFICAZ",S19&gt;M19,"INEFICAZ")</f>
        <v>EFICIENTE</v>
      </c>
      <c r="U19" s="44" t="str">
        <f t="shared" si="10"/>
        <v>X</v>
      </c>
      <c r="V19" s="44" t="str">
        <f t="shared" si="11"/>
        <v xml:space="preserve"> </v>
      </c>
      <c r="W19" s="44" t="str">
        <f t="shared" si="12"/>
        <v xml:space="preserve"> </v>
      </c>
    </row>
    <row r="20" spans="1:23" s="48" customFormat="1" ht="29.4" customHeight="1" thickBot="1" x14ac:dyDescent="0.3">
      <c r="A20" s="44">
        <v>66</v>
      </c>
      <c r="B20" s="44"/>
      <c r="C20" s="44"/>
      <c r="D20" s="44"/>
      <c r="E20" s="44"/>
      <c r="F20" s="44">
        <f t="shared" si="6"/>
        <v>1</v>
      </c>
      <c r="G20" s="44"/>
      <c r="H20" s="44"/>
      <c r="I20" s="44"/>
      <c r="J20" s="44"/>
      <c r="K20" s="44"/>
      <c r="L20" s="44"/>
      <c r="M20" s="44" t="b">
        <f t="shared" ref="M20:M83" si="13">IF(L20="BAJO",21,IF(L20="MEDIO",15,IF(L20="ALTO",7,IF(L20="EXTREMADO",1))))</f>
        <v>0</v>
      </c>
      <c r="N20" s="47">
        <f t="shared" ref="N20:N83" si="14">DATE(YEAR(E20),MONTH(E20),DAY(E20)+M20)</f>
        <v>0</v>
      </c>
      <c r="O20" s="44"/>
      <c r="P20" s="44"/>
      <c r="Q20" s="44"/>
      <c r="R20" s="44"/>
      <c r="S20" s="44">
        <f t="shared" ref="S20:S83" si="15">(P20-E20)</f>
        <v>0</v>
      </c>
      <c r="T20" s="44" t="str" cm="1">
        <f t="array" ref="T20">_xlfn.IFS(S20&lt;M20,"EFICIENTE",S20=M20,"EFICAZ",S20&gt;M20,"INEFICAZ")</f>
        <v>EFICIENTE</v>
      </c>
      <c r="U20" s="44" t="str">
        <f t="shared" ref="U20:U83" si="16">IF(T20="EFICIENTE","X"," ")</f>
        <v>X</v>
      </c>
      <c r="V20" s="44" t="str">
        <f t="shared" ref="V20:V83" si="17">IF(T20="EFICAZ","X"," ")</f>
        <v xml:space="preserve"> </v>
      </c>
      <c r="W20" s="44" t="str">
        <f t="shared" ref="W20:W83" si="18">IF(T20="INEFICAZ","X"," ")</f>
        <v xml:space="preserve"> </v>
      </c>
    </row>
    <row r="21" spans="1:23" s="48" customFormat="1" ht="29.4" customHeight="1" thickBot="1" x14ac:dyDescent="0.3">
      <c r="A21" s="44">
        <v>67</v>
      </c>
      <c r="B21" s="44"/>
      <c r="C21" s="44"/>
      <c r="D21" s="44"/>
      <c r="E21" s="44"/>
      <c r="F21" s="44">
        <f t="shared" ref="F21:F84" si="19">MONTH(E21)</f>
        <v>1</v>
      </c>
      <c r="G21" s="44"/>
      <c r="H21" s="44"/>
      <c r="I21" s="44"/>
      <c r="J21" s="44"/>
      <c r="K21" s="44"/>
      <c r="L21" s="44"/>
      <c r="M21" s="44" t="b">
        <f t="shared" si="13"/>
        <v>0</v>
      </c>
      <c r="N21" s="47">
        <f t="shared" si="14"/>
        <v>0</v>
      </c>
      <c r="O21" s="44"/>
      <c r="P21" s="44"/>
      <c r="Q21" s="44"/>
      <c r="R21" s="44"/>
      <c r="S21" s="44">
        <f t="shared" si="15"/>
        <v>0</v>
      </c>
      <c r="T21" s="44" t="str" cm="1">
        <f t="array" ref="T21">_xlfn.IFS(S21&lt;M21,"EFICIENTE",S21=M21,"EFICAZ",S21&gt;M21,"INEFICAZ")</f>
        <v>EFICIENTE</v>
      </c>
      <c r="U21" s="44" t="str">
        <f t="shared" si="16"/>
        <v>X</v>
      </c>
      <c r="V21" s="44" t="str">
        <f t="shared" si="17"/>
        <v xml:space="preserve"> </v>
      </c>
      <c r="W21" s="44" t="str">
        <f t="shared" si="18"/>
        <v xml:space="preserve"> </v>
      </c>
    </row>
    <row r="22" spans="1:23" s="48" customFormat="1" ht="29.4" customHeight="1" thickBot="1" x14ac:dyDescent="0.3">
      <c r="A22" s="44">
        <v>68</v>
      </c>
      <c r="B22" s="44"/>
      <c r="C22" s="44"/>
      <c r="D22" s="44"/>
      <c r="E22" s="44"/>
      <c r="F22" s="44">
        <f t="shared" si="19"/>
        <v>1</v>
      </c>
      <c r="G22" s="44"/>
      <c r="H22" s="44"/>
      <c r="I22" s="44"/>
      <c r="J22" s="44"/>
      <c r="K22" s="44"/>
      <c r="L22" s="44"/>
      <c r="M22" s="44" t="b">
        <f t="shared" si="13"/>
        <v>0</v>
      </c>
      <c r="N22" s="47">
        <f t="shared" si="14"/>
        <v>0</v>
      </c>
      <c r="O22" s="44"/>
      <c r="P22" s="44"/>
      <c r="Q22" s="44"/>
      <c r="R22" s="44"/>
      <c r="S22" s="44">
        <f t="shared" si="15"/>
        <v>0</v>
      </c>
      <c r="T22" s="44" t="str" cm="1">
        <f t="array" ref="T22">_xlfn.IFS(S22&lt;M22,"EFICIENTE",S22=M22,"EFICAZ",S22&gt;M22,"INEFICAZ")</f>
        <v>EFICIENTE</v>
      </c>
      <c r="U22" s="44" t="str">
        <f t="shared" si="16"/>
        <v>X</v>
      </c>
      <c r="V22" s="44" t="str">
        <f t="shared" si="17"/>
        <v xml:space="preserve"> </v>
      </c>
      <c r="W22" s="44" t="str">
        <f t="shared" si="18"/>
        <v xml:space="preserve"> </v>
      </c>
    </row>
    <row r="23" spans="1:23" s="48" customFormat="1" ht="29.4" customHeight="1" thickBot="1" x14ac:dyDescent="0.3">
      <c r="A23" s="44">
        <v>69</v>
      </c>
      <c r="B23" s="44"/>
      <c r="C23" s="44"/>
      <c r="D23" s="44"/>
      <c r="E23" s="44"/>
      <c r="F23" s="44">
        <f t="shared" si="19"/>
        <v>1</v>
      </c>
      <c r="G23" s="44"/>
      <c r="H23" s="44"/>
      <c r="I23" s="44"/>
      <c r="J23" s="44"/>
      <c r="K23" s="44"/>
      <c r="L23" s="44"/>
      <c r="M23" s="44" t="b">
        <f t="shared" si="13"/>
        <v>0</v>
      </c>
      <c r="N23" s="47">
        <f t="shared" si="14"/>
        <v>0</v>
      </c>
      <c r="O23" s="44"/>
      <c r="P23" s="44"/>
      <c r="Q23" s="44"/>
      <c r="R23" s="44"/>
      <c r="S23" s="44">
        <f t="shared" si="15"/>
        <v>0</v>
      </c>
      <c r="T23" s="44" t="str" cm="1">
        <f t="array" ref="T23">_xlfn.IFS(S23&lt;M23,"EFICIENTE",S23=M23,"EFICAZ",S23&gt;M23,"INEFICAZ")</f>
        <v>EFICIENTE</v>
      </c>
      <c r="U23" s="44" t="str">
        <f t="shared" si="16"/>
        <v>X</v>
      </c>
      <c r="V23" s="44" t="str">
        <f t="shared" si="17"/>
        <v xml:space="preserve"> </v>
      </c>
      <c r="W23" s="44" t="str">
        <f t="shared" si="18"/>
        <v xml:space="preserve"> </v>
      </c>
    </row>
    <row r="24" spans="1:23" s="48" customFormat="1" ht="29.4" customHeight="1" thickBot="1" x14ac:dyDescent="0.3">
      <c r="A24" s="44">
        <v>70</v>
      </c>
      <c r="B24" s="44"/>
      <c r="C24" s="44"/>
      <c r="D24" s="44"/>
      <c r="E24" s="44"/>
      <c r="F24" s="44">
        <f t="shared" si="19"/>
        <v>1</v>
      </c>
      <c r="G24" s="44"/>
      <c r="H24" s="44"/>
      <c r="I24" s="44"/>
      <c r="J24" s="44"/>
      <c r="K24" s="44"/>
      <c r="L24" s="44"/>
      <c r="M24" s="44" t="b">
        <f t="shared" si="13"/>
        <v>0</v>
      </c>
      <c r="N24" s="47">
        <f t="shared" si="14"/>
        <v>0</v>
      </c>
      <c r="O24" s="44"/>
      <c r="P24" s="44"/>
      <c r="Q24" s="44"/>
      <c r="R24" s="44"/>
      <c r="S24" s="44">
        <f t="shared" si="15"/>
        <v>0</v>
      </c>
      <c r="T24" s="44" t="str" cm="1">
        <f t="array" ref="T24">_xlfn.IFS(S24&lt;M24,"EFICIENTE",S24=M24,"EFICAZ",S24&gt;M24,"INEFICAZ")</f>
        <v>EFICIENTE</v>
      </c>
      <c r="U24" s="44" t="str">
        <f t="shared" si="16"/>
        <v>X</v>
      </c>
      <c r="V24" s="44" t="str">
        <f t="shared" si="17"/>
        <v xml:space="preserve"> </v>
      </c>
      <c r="W24" s="44" t="str">
        <f t="shared" si="18"/>
        <v xml:space="preserve"> </v>
      </c>
    </row>
    <row r="25" spans="1:23" s="48" customFormat="1" ht="29.4" customHeight="1" thickBot="1" x14ac:dyDescent="0.3">
      <c r="A25" s="44">
        <v>71</v>
      </c>
      <c r="B25" s="44"/>
      <c r="C25" s="44"/>
      <c r="D25" s="44"/>
      <c r="E25" s="44"/>
      <c r="F25" s="44">
        <f t="shared" si="19"/>
        <v>1</v>
      </c>
      <c r="G25" s="44"/>
      <c r="H25" s="44"/>
      <c r="I25" s="44"/>
      <c r="J25" s="44"/>
      <c r="K25" s="44"/>
      <c r="L25" s="44"/>
      <c r="M25" s="44" t="b">
        <f t="shared" si="13"/>
        <v>0</v>
      </c>
      <c r="N25" s="47">
        <f t="shared" si="14"/>
        <v>0</v>
      </c>
      <c r="O25" s="44"/>
      <c r="P25" s="44"/>
      <c r="Q25" s="44"/>
      <c r="R25" s="44"/>
      <c r="S25" s="44">
        <f t="shared" si="15"/>
        <v>0</v>
      </c>
      <c r="T25" s="44" t="str" cm="1">
        <f t="array" ref="T25">_xlfn.IFS(S25&lt;M25,"EFICIENTE",S25=M25,"EFICAZ",S25&gt;M25,"INEFICAZ")</f>
        <v>EFICIENTE</v>
      </c>
      <c r="U25" s="44" t="str">
        <f t="shared" si="16"/>
        <v>X</v>
      </c>
      <c r="V25" s="44" t="str">
        <f t="shared" si="17"/>
        <v xml:space="preserve"> </v>
      </c>
      <c r="W25" s="44" t="str">
        <f t="shared" si="18"/>
        <v xml:space="preserve"> </v>
      </c>
    </row>
    <row r="26" spans="1:23" s="48" customFormat="1" ht="29.4" customHeight="1" thickBot="1" x14ac:dyDescent="0.3">
      <c r="A26" s="44">
        <v>72</v>
      </c>
      <c r="B26" s="44"/>
      <c r="C26" s="44"/>
      <c r="D26" s="44"/>
      <c r="E26" s="44"/>
      <c r="F26" s="44">
        <f t="shared" si="19"/>
        <v>1</v>
      </c>
      <c r="G26" s="44"/>
      <c r="H26" s="44"/>
      <c r="I26" s="44"/>
      <c r="J26" s="44"/>
      <c r="K26" s="44"/>
      <c r="L26" s="44"/>
      <c r="M26" s="44" t="b">
        <f t="shared" si="13"/>
        <v>0</v>
      </c>
      <c r="N26" s="47">
        <f t="shared" si="14"/>
        <v>0</v>
      </c>
      <c r="O26" s="44"/>
      <c r="P26" s="44"/>
      <c r="Q26" s="44"/>
      <c r="R26" s="44"/>
      <c r="S26" s="44">
        <f t="shared" si="15"/>
        <v>0</v>
      </c>
      <c r="T26" s="44" t="str" cm="1">
        <f t="array" ref="T26">_xlfn.IFS(S26&lt;M26,"EFICIENTE",S26=M26,"EFICAZ",S26&gt;M26,"INEFICAZ")</f>
        <v>EFICIENTE</v>
      </c>
      <c r="U26" s="44" t="str">
        <f t="shared" si="16"/>
        <v>X</v>
      </c>
      <c r="V26" s="44" t="str">
        <f t="shared" si="17"/>
        <v xml:space="preserve"> </v>
      </c>
      <c r="W26" s="44" t="str">
        <f t="shared" si="18"/>
        <v xml:space="preserve"> </v>
      </c>
    </row>
    <row r="27" spans="1:23" s="48" customFormat="1" ht="29.4" customHeight="1" thickBot="1" x14ac:dyDescent="0.3">
      <c r="A27" s="44">
        <v>73</v>
      </c>
      <c r="B27" s="44"/>
      <c r="C27" s="44"/>
      <c r="D27" s="44"/>
      <c r="E27" s="44"/>
      <c r="F27" s="44">
        <f t="shared" si="19"/>
        <v>1</v>
      </c>
      <c r="G27" s="44"/>
      <c r="H27" s="44"/>
      <c r="I27" s="44"/>
      <c r="J27" s="44"/>
      <c r="K27" s="44"/>
      <c r="L27" s="44"/>
      <c r="M27" s="44" t="b">
        <f t="shared" si="13"/>
        <v>0</v>
      </c>
      <c r="N27" s="47">
        <f t="shared" si="14"/>
        <v>0</v>
      </c>
      <c r="O27" s="44"/>
      <c r="P27" s="44"/>
      <c r="Q27" s="44"/>
      <c r="R27" s="44"/>
      <c r="S27" s="44">
        <f t="shared" si="15"/>
        <v>0</v>
      </c>
      <c r="T27" s="44" t="str" cm="1">
        <f t="array" ref="T27">_xlfn.IFS(S27&lt;M27,"EFICIENTE",S27=M27,"EFICAZ",S27&gt;M27,"INEFICAZ")</f>
        <v>EFICIENTE</v>
      </c>
      <c r="U27" s="44" t="str">
        <f t="shared" si="16"/>
        <v>X</v>
      </c>
      <c r="V27" s="44" t="str">
        <f t="shared" si="17"/>
        <v xml:space="preserve"> </v>
      </c>
      <c r="W27" s="44" t="str">
        <f t="shared" si="18"/>
        <v xml:space="preserve"> </v>
      </c>
    </row>
    <row r="28" spans="1:23" s="48" customFormat="1" ht="29.4" customHeight="1" thickBot="1" x14ac:dyDescent="0.3">
      <c r="A28" s="44">
        <v>74</v>
      </c>
      <c r="B28" s="44"/>
      <c r="C28" s="44"/>
      <c r="D28" s="44"/>
      <c r="E28" s="44"/>
      <c r="F28" s="44">
        <f t="shared" si="19"/>
        <v>1</v>
      </c>
      <c r="G28" s="44"/>
      <c r="H28" s="44"/>
      <c r="I28" s="44"/>
      <c r="J28" s="44"/>
      <c r="K28" s="44"/>
      <c r="L28" s="44"/>
      <c r="M28" s="44" t="b">
        <f t="shared" si="13"/>
        <v>0</v>
      </c>
      <c r="N28" s="47">
        <f t="shared" si="14"/>
        <v>0</v>
      </c>
      <c r="O28" s="44"/>
      <c r="P28" s="44"/>
      <c r="Q28" s="44"/>
      <c r="R28" s="44"/>
      <c r="S28" s="44">
        <f t="shared" si="15"/>
        <v>0</v>
      </c>
      <c r="T28" s="44" t="str" cm="1">
        <f t="array" ref="T28">_xlfn.IFS(S28&lt;M28,"EFICIENTE",S28=M28,"EFICAZ",S28&gt;M28,"INEFICAZ")</f>
        <v>EFICIENTE</v>
      </c>
      <c r="U28" s="44" t="str">
        <f t="shared" si="16"/>
        <v>X</v>
      </c>
      <c r="V28" s="44" t="str">
        <f t="shared" si="17"/>
        <v xml:space="preserve"> </v>
      </c>
      <c r="W28" s="44" t="str">
        <f t="shared" si="18"/>
        <v xml:space="preserve"> </v>
      </c>
    </row>
    <row r="29" spans="1:23" s="48" customFormat="1" ht="29.4" customHeight="1" thickBot="1" x14ac:dyDescent="0.3">
      <c r="A29" s="44">
        <v>75</v>
      </c>
      <c r="B29" s="44"/>
      <c r="C29" s="44"/>
      <c r="D29" s="44"/>
      <c r="E29" s="44"/>
      <c r="F29" s="44">
        <f t="shared" si="19"/>
        <v>1</v>
      </c>
      <c r="G29" s="44"/>
      <c r="H29" s="44"/>
      <c r="I29" s="44"/>
      <c r="J29" s="44"/>
      <c r="K29" s="44"/>
      <c r="L29" s="44"/>
      <c r="M29" s="44" t="b">
        <f t="shared" si="13"/>
        <v>0</v>
      </c>
      <c r="N29" s="47">
        <f t="shared" si="14"/>
        <v>0</v>
      </c>
      <c r="O29" s="44"/>
      <c r="P29" s="44"/>
      <c r="Q29" s="44"/>
      <c r="R29" s="44"/>
      <c r="S29" s="44">
        <f t="shared" si="15"/>
        <v>0</v>
      </c>
      <c r="T29" s="44" t="str" cm="1">
        <f t="array" ref="T29">_xlfn.IFS(S29&lt;M29,"EFICIENTE",S29=M29,"EFICAZ",S29&gt;M29,"INEFICAZ")</f>
        <v>EFICIENTE</v>
      </c>
      <c r="U29" s="44" t="str">
        <f t="shared" si="16"/>
        <v>X</v>
      </c>
      <c r="V29" s="44" t="str">
        <f t="shared" si="17"/>
        <v xml:space="preserve"> </v>
      </c>
      <c r="W29" s="44" t="str">
        <f t="shared" si="18"/>
        <v xml:space="preserve"> </v>
      </c>
    </row>
    <row r="30" spans="1:23" s="48" customFormat="1" ht="29.4" customHeight="1" thickBot="1" x14ac:dyDescent="0.3">
      <c r="A30" s="44">
        <v>76</v>
      </c>
      <c r="B30" s="44"/>
      <c r="C30" s="44"/>
      <c r="D30" s="44"/>
      <c r="E30" s="44"/>
      <c r="F30" s="44">
        <f t="shared" si="19"/>
        <v>1</v>
      </c>
      <c r="G30" s="44"/>
      <c r="H30" s="44"/>
      <c r="I30" s="44"/>
      <c r="J30" s="44"/>
      <c r="K30" s="44"/>
      <c r="L30" s="44"/>
      <c r="M30" s="44" t="b">
        <f t="shared" si="13"/>
        <v>0</v>
      </c>
      <c r="N30" s="47">
        <f t="shared" si="14"/>
        <v>0</v>
      </c>
      <c r="O30" s="44"/>
      <c r="P30" s="44"/>
      <c r="Q30" s="44"/>
      <c r="R30" s="44"/>
      <c r="S30" s="44">
        <f t="shared" si="15"/>
        <v>0</v>
      </c>
      <c r="T30" s="44" t="str" cm="1">
        <f t="array" ref="T30">_xlfn.IFS(S30&lt;M30,"EFICIENTE",S30=M30,"EFICAZ",S30&gt;M30,"INEFICAZ")</f>
        <v>EFICIENTE</v>
      </c>
      <c r="U30" s="44" t="str">
        <f t="shared" si="16"/>
        <v>X</v>
      </c>
      <c r="V30" s="44" t="str">
        <f t="shared" si="17"/>
        <v xml:space="preserve"> </v>
      </c>
      <c r="W30" s="44" t="str">
        <f t="shared" si="18"/>
        <v xml:space="preserve"> </v>
      </c>
    </row>
    <row r="31" spans="1:23" s="48" customFormat="1" ht="29.4" customHeight="1" thickBot="1" x14ac:dyDescent="0.3">
      <c r="A31" s="44">
        <v>77</v>
      </c>
      <c r="B31" s="44"/>
      <c r="C31" s="44"/>
      <c r="D31" s="44"/>
      <c r="E31" s="44"/>
      <c r="F31" s="44">
        <f t="shared" si="19"/>
        <v>1</v>
      </c>
      <c r="G31" s="44"/>
      <c r="H31" s="44"/>
      <c r="I31" s="44"/>
      <c r="J31" s="44"/>
      <c r="K31" s="44"/>
      <c r="L31" s="44"/>
      <c r="M31" s="44" t="b">
        <f t="shared" si="13"/>
        <v>0</v>
      </c>
      <c r="N31" s="47">
        <f t="shared" si="14"/>
        <v>0</v>
      </c>
      <c r="O31" s="44"/>
      <c r="P31" s="44"/>
      <c r="Q31" s="44"/>
      <c r="R31" s="44"/>
      <c r="S31" s="44">
        <f t="shared" si="15"/>
        <v>0</v>
      </c>
      <c r="T31" s="44" t="str" cm="1">
        <f t="array" ref="T31">_xlfn.IFS(S31&lt;M31,"EFICIENTE",S31=M31,"EFICAZ",S31&gt;M31,"INEFICAZ")</f>
        <v>EFICIENTE</v>
      </c>
      <c r="U31" s="44" t="str">
        <f t="shared" si="16"/>
        <v>X</v>
      </c>
      <c r="V31" s="44" t="str">
        <f t="shared" si="17"/>
        <v xml:space="preserve"> </v>
      </c>
      <c r="W31" s="44" t="str">
        <f t="shared" si="18"/>
        <v xml:space="preserve"> </v>
      </c>
    </row>
    <row r="32" spans="1:23" s="48" customFormat="1" ht="29.4" customHeight="1" thickBot="1" x14ac:dyDescent="0.3">
      <c r="A32" s="44">
        <v>78</v>
      </c>
      <c r="B32" s="44"/>
      <c r="C32" s="44"/>
      <c r="D32" s="44"/>
      <c r="E32" s="44"/>
      <c r="F32" s="44">
        <f t="shared" si="19"/>
        <v>1</v>
      </c>
      <c r="G32" s="44"/>
      <c r="H32" s="44"/>
      <c r="I32" s="44"/>
      <c r="J32" s="44"/>
      <c r="K32" s="44"/>
      <c r="L32" s="44"/>
      <c r="M32" s="44" t="b">
        <f t="shared" si="13"/>
        <v>0</v>
      </c>
      <c r="N32" s="47">
        <f t="shared" si="14"/>
        <v>0</v>
      </c>
      <c r="O32" s="44"/>
      <c r="P32" s="44"/>
      <c r="Q32" s="44"/>
      <c r="R32" s="44"/>
      <c r="S32" s="44">
        <f t="shared" si="15"/>
        <v>0</v>
      </c>
      <c r="T32" s="44" t="str" cm="1">
        <f t="array" ref="T32">_xlfn.IFS(S32&lt;M32,"EFICIENTE",S32=M32,"EFICAZ",S32&gt;M32,"INEFICAZ")</f>
        <v>EFICIENTE</v>
      </c>
      <c r="U32" s="44" t="str">
        <f t="shared" si="16"/>
        <v>X</v>
      </c>
      <c r="V32" s="44" t="str">
        <f t="shared" si="17"/>
        <v xml:space="preserve"> </v>
      </c>
      <c r="W32" s="44" t="str">
        <f t="shared" si="18"/>
        <v xml:space="preserve"> </v>
      </c>
    </row>
    <row r="33" spans="1:23" s="48" customFormat="1" ht="29.4" customHeight="1" thickBot="1" x14ac:dyDescent="0.3">
      <c r="A33" s="44">
        <v>79</v>
      </c>
      <c r="B33" s="44"/>
      <c r="C33" s="44"/>
      <c r="D33" s="44"/>
      <c r="E33" s="44"/>
      <c r="F33" s="44">
        <f t="shared" si="19"/>
        <v>1</v>
      </c>
      <c r="G33" s="44"/>
      <c r="H33" s="44"/>
      <c r="I33" s="44"/>
      <c r="J33" s="44"/>
      <c r="K33" s="44"/>
      <c r="L33" s="44"/>
      <c r="M33" s="44" t="b">
        <f t="shared" si="13"/>
        <v>0</v>
      </c>
      <c r="N33" s="47">
        <f t="shared" si="14"/>
        <v>0</v>
      </c>
      <c r="O33" s="44"/>
      <c r="P33" s="44"/>
      <c r="Q33" s="44"/>
      <c r="R33" s="44"/>
      <c r="S33" s="44">
        <f t="shared" si="15"/>
        <v>0</v>
      </c>
      <c r="T33" s="44" t="str" cm="1">
        <f t="array" ref="T33">_xlfn.IFS(S33&lt;M33,"EFICIENTE",S33=M33,"EFICAZ",S33&gt;M33,"INEFICAZ")</f>
        <v>EFICIENTE</v>
      </c>
      <c r="U33" s="44" t="str">
        <f t="shared" si="16"/>
        <v>X</v>
      </c>
      <c r="V33" s="44" t="str">
        <f t="shared" si="17"/>
        <v xml:space="preserve"> </v>
      </c>
      <c r="W33" s="44" t="str">
        <f t="shared" si="18"/>
        <v xml:space="preserve"> </v>
      </c>
    </row>
    <row r="34" spans="1:23" s="48" customFormat="1" ht="29.4" customHeight="1" thickBot="1" x14ac:dyDescent="0.3">
      <c r="A34" s="44">
        <v>80</v>
      </c>
      <c r="B34" s="44"/>
      <c r="C34" s="44"/>
      <c r="D34" s="44"/>
      <c r="E34" s="44"/>
      <c r="F34" s="44">
        <f t="shared" si="19"/>
        <v>1</v>
      </c>
      <c r="G34" s="44"/>
      <c r="H34" s="44"/>
      <c r="I34" s="44"/>
      <c r="J34" s="44"/>
      <c r="K34" s="44"/>
      <c r="L34" s="44"/>
      <c r="M34" s="44" t="b">
        <f t="shared" si="13"/>
        <v>0</v>
      </c>
      <c r="N34" s="47">
        <f t="shared" si="14"/>
        <v>0</v>
      </c>
      <c r="O34" s="44"/>
      <c r="P34" s="44"/>
      <c r="Q34" s="44"/>
      <c r="R34" s="44"/>
      <c r="S34" s="44">
        <f t="shared" si="15"/>
        <v>0</v>
      </c>
      <c r="T34" s="44" t="str" cm="1">
        <f t="array" ref="T34">_xlfn.IFS(S34&lt;M34,"EFICIENTE",S34=M34,"EFICAZ",S34&gt;M34,"INEFICAZ")</f>
        <v>EFICIENTE</v>
      </c>
      <c r="U34" s="44" t="str">
        <f t="shared" si="16"/>
        <v>X</v>
      </c>
      <c r="V34" s="44" t="str">
        <f t="shared" si="17"/>
        <v xml:space="preserve"> </v>
      </c>
      <c r="W34" s="44" t="str">
        <f t="shared" si="18"/>
        <v xml:space="preserve"> </v>
      </c>
    </row>
    <row r="35" spans="1:23" s="48" customFormat="1" ht="29.4" customHeight="1" thickBot="1" x14ac:dyDescent="0.3">
      <c r="A35" s="44">
        <v>81</v>
      </c>
      <c r="B35" s="44"/>
      <c r="C35" s="44"/>
      <c r="D35" s="44"/>
      <c r="E35" s="44"/>
      <c r="F35" s="44">
        <f t="shared" si="19"/>
        <v>1</v>
      </c>
      <c r="G35" s="44"/>
      <c r="H35" s="44"/>
      <c r="I35" s="44"/>
      <c r="J35" s="44"/>
      <c r="K35" s="44"/>
      <c r="L35" s="44"/>
      <c r="M35" s="44" t="b">
        <f t="shared" si="13"/>
        <v>0</v>
      </c>
      <c r="N35" s="47">
        <f t="shared" si="14"/>
        <v>0</v>
      </c>
      <c r="O35" s="44"/>
      <c r="P35" s="44"/>
      <c r="Q35" s="44"/>
      <c r="R35" s="44"/>
      <c r="S35" s="44">
        <f t="shared" si="15"/>
        <v>0</v>
      </c>
      <c r="T35" s="44" t="str" cm="1">
        <f t="array" ref="T35">_xlfn.IFS(S35&lt;M35,"EFICIENTE",S35=M35,"EFICAZ",S35&gt;M35,"INEFICAZ")</f>
        <v>EFICIENTE</v>
      </c>
      <c r="U35" s="44" t="str">
        <f t="shared" si="16"/>
        <v>X</v>
      </c>
      <c r="V35" s="44" t="str">
        <f t="shared" si="17"/>
        <v xml:space="preserve"> </v>
      </c>
      <c r="W35" s="44" t="str">
        <f t="shared" si="18"/>
        <v xml:space="preserve"> </v>
      </c>
    </row>
    <row r="36" spans="1:23" s="48" customFormat="1" ht="29.4" customHeight="1" thickBot="1" x14ac:dyDescent="0.3">
      <c r="A36" s="44">
        <v>82</v>
      </c>
      <c r="B36" s="44"/>
      <c r="C36" s="44"/>
      <c r="D36" s="44"/>
      <c r="E36" s="44"/>
      <c r="F36" s="44">
        <f t="shared" si="19"/>
        <v>1</v>
      </c>
      <c r="G36" s="44"/>
      <c r="H36" s="44"/>
      <c r="I36" s="44"/>
      <c r="J36" s="44"/>
      <c r="K36" s="44"/>
      <c r="L36" s="44"/>
      <c r="M36" s="44" t="b">
        <f t="shared" si="13"/>
        <v>0</v>
      </c>
      <c r="N36" s="47">
        <f t="shared" si="14"/>
        <v>0</v>
      </c>
      <c r="O36" s="44"/>
      <c r="P36" s="44"/>
      <c r="Q36" s="44"/>
      <c r="R36" s="44"/>
      <c r="S36" s="44">
        <f t="shared" si="15"/>
        <v>0</v>
      </c>
      <c r="T36" s="44" t="str" cm="1">
        <f t="array" ref="T36">_xlfn.IFS(S36&lt;M36,"EFICIENTE",S36=M36,"EFICAZ",S36&gt;M36,"INEFICAZ")</f>
        <v>EFICIENTE</v>
      </c>
      <c r="U36" s="44" t="str">
        <f t="shared" si="16"/>
        <v>X</v>
      </c>
      <c r="V36" s="44" t="str">
        <f t="shared" si="17"/>
        <v xml:space="preserve"> </v>
      </c>
      <c r="W36" s="44" t="str">
        <f t="shared" si="18"/>
        <v xml:space="preserve"> </v>
      </c>
    </row>
    <row r="37" spans="1:23" s="48" customFormat="1" ht="29.4" customHeight="1" thickBot="1" x14ac:dyDescent="0.3">
      <c r="A37" s="44">
        <v>83</v>
      </c>
      <c r="B37" s="44"/>
      <c r="C37" s="44"/>
      <c r="D37" s="44"/>
      <c r="E37" s="44"/>
      <c r="F37" s="44">
        <f t="shared" si="19"/>
        <v>1</v>
      </c>
      <c r="G37" s="44"/>
      <c r="H37" s="44"/>
      <c r="I37" s="44"/>
      <c r="J37" s="44"/>
      <c r="K37" s="44"/>
      <c r="L37" s="44"/>
      <c r="M37" s="44" t="b">
        <f t="shared" si="13"/>
        <v>0</v>
      </c>
      <c r="N37" s="47">
        <f t="shared" si="14"/>
        <v>0</v>
      </c>
      <c r="O37" s="44"/>
      <c r="P37" s="44"/>
      <c r="Q37" s="44"/>
      <c r="R37" s="44"/>
      <c r="S37" s="44">
        <f t="shared" si="15"/>
        <v>0</v>
      </c>
      <c r="T37" s="44" t="str" cm="1">
        <f t="array" ref="T37">_xlfn.IFS(S37&lt;M37,"EFICIENTE",S37=M37,"EFICAZ",S37&gt;M37,"INEFICAZ")</f>
        <v>EFICIENTE</v>
      </c>
      <c r="U37" s="44" t="str">
        <f t="shared" si="16"/>
        <v>X</v>
      </c>
      <c r="V37" s="44" t="str">
        <f t="shared" si="17"/>
        <v xml:space="preserve"> </v>
      </c>
      <c r="W37" s="44" t="str">
        <f t="shared" si="18"/>
        <v xml:space="preserve"> </v>
      </c>
    </row>
    <row r="38" spans="1:23" s="48" customFormat="1" ht="29.4" customHeight="1" thickBot="1" x14ac:dyDescent="0.3">
      <c r="A38" s="44">
        <v>84</v>
      </c>
      <c r="B38" s="44"/>
      <c r="C38" s="44"/>
      <c r="D38" s="44"/>
      <c r="E38" s="44"/>
      <c r="F38" s="44">
        <f t="shared" si="19"/>
        <v>1</v>
      </c>
      <c r="G38" s="44"/>
      <c r="H38" s="44"/>
      <c r="I38" s="44"/>
      <c r="J38" s="44"/>
      <c r="K38" s="44"/>
      <c r="L38" s="44"/>
      <c r="M38" s="44" t="b">
        <f t="shared" si="13"/>
        <v>0</v>
      </c>
      <c r="N38" s="47">
        <f t="shared" si="14"/>
        <v>0</v>
      </c>
      <c r="O38" s="44"/>
      <c r="P38" s="44"/>
      <c r="Q38" s="44"/>
      <c r="R38" s="44"/>
      <c r="S38" s="44">
        <f t="shared" si="15"/>
        <v>0</v>
      </c>
      <c r="T38" s="44" t="str" cm="1">
        <f t="array" ref="T38">_xlfn.IFS(S38&lt;M38,"EFICIENTE",S38=M38,"EFICAZ",S38&gt;M38,"INEFICAZ")</f>
        <v>EFICIENTE</v>
      </c>
      <c r="U38" s="44" t="str">
        <f t="shared" si="16"/>
        <v>X</v>
      </c>
      <c r="V38" s="44" t="str">
        <f t="shared" si="17"/>
        <v xml:space="preserve"> </v>
      </c>
      <c r="W38" s="44" t="str">
        <f t="shared" si="18"/>
        <v xml:space="preserve"> </v>
      </c>
    </row>
    <row r="39" spans="1:23" s="48" customFormat="1" ht="29.4" customHeight="1" thickBot="1" x14ac:dyDescent="0.3">
      <c r="A39" s="44">
        <v>85</v>
      </c>
      <c r="B39" s="44"/>
      <c r="C39" s="44"/>
      <c r="D39" s="44"/>
      <c r="E39" s="44"/>
      <c r="F39" s="44">
        <f t="shared" si="19"/>
        <v>1</v>
      </c>
      <c r="G39" s="44"/>
      <c r="H39" s="44"/>
      <c r="I39" s="44"/>
      <c r="J39" s="44"/>
      <c r="K39" s="44"/>
      <c r="L39" s="44"/>
      <c r="M39" s="44" t="b">
        <f t="shared" si="13"/>
        <v>0</v>
      </c>
      <c r="N39" s="47">
        <f t="shared" si="14"/>
        <v>0</v>
      </c>
      <c r="O39" s="44"/>
      <c r="P39" s="44"/>
      <c r="Q39" s="44"/>
      <c r="R39" s="44"/>
      <c r="S39" s="44">
        <f t="shared" si="15"/>
        <v>0</v>
      </c>
      <c r="T39" s="44" t="str" cm="1">
        <f t="array" ref="T39">_xlfn.IFS(S39&lt;M39,"EFICIENTE",S39=M39,"EFICAZ",S39&gt;M39,"INEFICAZ")</f>
        <v>EFICIENTE</v>
      </c>
      <c r="U39" s="44" t="str">
        <f t="shared" si="16"/>
        <v>X</v>
      </c>
      <c r="V39" s="44" t="str">
        <f t="shared" si="17"/>
        <v xml:space="preserve"> </v>
      </c>
      <c r="W39" s="44" t="str">
        <f t="shared" si="18"/>
        <v xml:space="preserve"> </v>
      </c>
    </row>
    <row r="40" spans="1:23" s="48" customFormat="1" ht="29.4" customHeight="1" thickBot="1" x14ac:dyDescent="0.3">
      <c r="A40" s="44">
        <v>86</v>
      </c>
      <c r="B40" s="44"/>
      <c r="C40" s="44"/>
      <c r="D40" s="44"/>
      <c r="E40" s="44"/>
      <c r="F40" s="44">
        <f t="shared" si="19"/>
        <v>1</v>
      </c>
      <c r="G40" s="44"/>
      <c r="H40" s="44"/>
      <c r="I40" s="44"/>
      <c r="J40" s="44"/>
      <c r="K40" s="44"/>
      <c r="L40" s="44"/>
      <c r="M40" s="44" t="b">
        <f t="shared" si="13"/>
        <v>0</v>
      </c>
      <c r="N40" s="47">
        <f t="shared" si="14"/>
        <v>0</v>
      </c>
      <c r="O40" s="44"/>
      <c r="P40" s="44"/>
      <c r="Q40" s="44"/>
      <c r="R40" s="44"/>
      <c r="S40" s="44">
        <f t="shared" si="15"/>
        <v>0</v>
      </c>
      <c r="T40" s="44" t="str" cm="1">
        <f t="array" ref="T40">_xlfn.IFS(S40&lt;M40,"EFICIENTE",S40=M40,"EFICAZ",S40&gt;M40,"INEFICAZ")</f>
        <v>EFICIENTE</v>
      </c>
      <c r="U40" s="44" t="str">
        <f t="shared" si="16"/>
        <v>X</v>
      </c>
      <c r="V40" s="44" t="str">
        <f t="shared" si="17"/>
        <v xml:space="preserve"> </v>
      </c>
      <c r="W40" s="44" t="str">
        <f t="shared" si="18"/>
        <v xml:space="preserve"> </v>
      </c>
    </row>
    <row r="41" spans="1:23" s="48" customFormat="1" ht="29.4" customHeight="1" thickBot="1" x14ac:dyDescent="0.3">
      <c r="A41" s="44">
        <v>87</v>
      </c>
      <c r="B41" s="44"/>
      <c r="C41" s="44"/>
      <c r="D41" s="44"/>
      <c r="E41" s="44"/>
      <c r="F41" s="44">
        <f t="shared" si="19"/>
        <v>1</v>
      </c>
      <c r="G41" s="44"/>
      <c r="H41" s="44"/>
      <c r="I41" s="44"/>
      <c r="J41" s="44"/>
      <c r="K41" s="44"/>
      <c r="L41" s="44"/>
      <c r="M41" s="44" t="b">
        <f t="shared" si="13"/>
        <v>0</v>
      </c>
      <c r="N41" s="47">
        <f t="shared" si="14"/>
        <v>0</v>
      </c>
      <c r="O41" s="44"/>
      <c r="P41" s="44"/>
      <c r="Q41" s="44"/>
      <c r="R41" s="44"/>
      <c r="S41" s="44">
        <f t="shared" si="15"/>
        <v>0</v>
      </c>
      <c r="T41" s="44" t="str" cm="1">
        <f t="array" ref="T41">_xlfn.IFS(S41&lt;M41,"EFICIENTE",S41=M41,"EFICAZ",S41&gt;M41,"INEFICAZ")</f>
        <v>EFICIENTE</v>
      </c>
      <c r="U41" s="44" t="str">
        <f t="shared" si="16"/>
        <v>X</v>
      </c>
      <c r="V41" s="44" t="str">
        <f t="shared" si="17"/>
        <v xml:space="preserve"> </v>
      </c>
      <c r="W41" s="44" t="str">
        <f t="shared" si="18"/>
        <v xml:space="preserve"> </v>
      </c>
    </row>
    <row r="42" spans="1:23" s="48" customFormat="1" ht="29.4" customHeight="1" thickBot="1" x14ac:dyDescent="0.3">
      <c r="A42" s="44">
        <v>88</v>
      </c>
      <c r="B42" s="44"/>
      <c r="C42" s="44"/>
      <c r="D42" s="44"/>
      <c r="E42" s="44"/>
      <c r="F42" s="44">
        <f t="shared" si="19"/>
        <v>1</v>
      </c>
      <c r="G42" s="44"/>
      <c r="H42" s="44"/>
      <c r="I42" s="44"/>
      <c r="J42" s="44"/>
      <c r="K42" s="44"/>
      <c r="L42" s="44"/>
      <c r="M42" s="44" t="b">
        <f t="shared" si="13"/>
        <v>0</v>
      </c>
      <c r="N42" s="47">
        <f t="shared" si="14"/>
        <v>0</v>
      </c>
      <c r="O42" s="44"/>
      <c r="P42" s="44"/>
      <c r="Q42" s="44"/>
      <c r="R42" s="44"/>
      <c r="S42" s="44">
        <f t="shared" si="15"/>
        <v>0</v>
      </c>
      <c r="T42" s="44" t="str" cm="1">
        <f t="array" ref="T42">_xlfn.IFS(S42&lt;M42,"EFICIENTE",S42=M42,"EFICAZ",S42&gt;M42,"INEFICAZ")</f>
        <v>EFICIENTE</v>
      </c>
      <c r="U42" s="44" t="str">
        <f t="shared" si="16"/>
        <v>X</v>
      </c>
      <c r="V42" s="44" t="str">
        <f t="shared" si="17"/>
        <v xml:space="preserve"> </v>
      </c>
      <c r="W42" s="44" t="str">
        <f t="shared" si="18"/>
        <v xml:space="preserve"> </v>
      </c>
    </row>
    <row r="43" spans="1:23" s="48" customFormat="1" ht="29.4" customHeight="1" thickBot="1" x14ac:dyDescent="0.3">
      <c r="A43" s="44">
        <v>89</v>
      </c>
      <c r="B43" s="44"/>
      <c r="C43" s="44"/>
      <c r="D43" s="44"/>
      <c r="E43" s="44"/>
      <c r="F43" s="44">
        <f t="shared" si="19"/>
        <v>1</v>
      </c>
      <c r="G43" s="44"/>
      <c r="H43" s="44"/>
      <c r="I43" s="44"/>
      <c r="J43" s="44"/>
      <c r="K43" s="44"/>
      <c r="L43" s="44"/>
      <c r="M43" s="44" t="b">
        <f t="shared" si="13"/>
        <v>0</v>
      </c>
      <c r="N43" s="47">
        <f t="shared" si="14"/>
        <v>0</v>
      </c>
      <c r="O43" s="44"/>
      <c r="P43" s="44"/>
      <c r="Q43" s="44"/>
      <c r="R43" s="44"/>
      <c r="S43" s="44">
        <f t="shared" si="15"/>
        <v>0</v>
      </c>
      <c r="T43" s="44" t="str" cm="1">
        <f t="array" ref="T43">_xlfn.IFS(S43&lt;M43,"EFICIENTE",S43=M43,"EFICAZ",S43&gt;M43,"INEFICAZ")</f>
        <v>EFICIENTE</v>
      </c>
      <c r="U43" s="44" t="str">
        <f t="shared" si="16"/>
        <v>X</v>
      </c>
      <c r="V43" s="44" t="str">
        <f t="shared" si="17"/>
        <v xml:space="preserve"> </v>
      </c>
      <c r="W43" s="44" t="str">
        <f t="shared" si="18"/>
        <v xml:space="preserve"> </v>
      </c>
    </row>
    <row r="44" spans="1:23" s="48" customFormat="1" ht="29.4" customHeight="1" thickBot="1" x14ac:dyDescent="0.3">
      <c r="A44" s="44">
        <v>90</v>
      </c>
      <c r="B44" s="44"/>
      <c r="C44" s="44"/>
      <c r="D44" s="44"/>
      <c r="E44" s="44"/>
      <c r="F44" s="44">
        <f t="shared" si="19"/>
        <v>1</v>
      </c>
      <c r="G44" s="44"/>
      <c r="H44" s="44"/>
      <c r="I44" s="44"/>
      <c r="J44" s="44"/>
      <c r="K44" s="44"/>
      <c r="L44" s="44"/>
      <c r="M44" s="44" t="b">
        <f t="shared" si="13"/>
        <v>0</v>
      </c>
      <c r="N44" s="47">
        <f t="shared" si="14"/>
        <v>0</v>
      </c>
      <c r="O44" s="44"/>
      <c r="P44" s="44"/>
      <c r="Q44" s="44"/>
      <c r="R44" s="44"/>
      <c r="S44" s="44">
        <f t="shared" si="15"/>
        <v>0</v>
      </c>
      <c r="T44" s="44" t="str" cm="1">
        <f t="array" ref="T44">_xlfn.IFS(S44&lt;M44,"EFICIENTE",S44=M44,"EFICAZ",S44&gt;M44,"INEFICAZ")</f>
        <v>EFICIENTE</v>
      </c>
      <c r="U44" s="44" t="str">
        <f t="shared" si="16"/>
        <v>X</v>
      </c>
      <c r="V44" s="44" t="str">
        <f t="shared" si="17"/>
        <v xml:space="preserve"> </v>
      </c>
      <c r="W44" s="44" t="str">
        <f t="shared" si="18"/>
        <v xml:space="preserve"> </v>
      </c>
    </row>
    <row r="45" spans="1:23" s="48" customFormat="1" ht="29.4" customHeight="1" thickBot="1" x14ac:dyDescent="0.3">
      <c r="A45" s="44">
        <v>91</v>
      </c>
      <c r="B45" s="44"/>
      <c r="C45" s="44"/>
      <c r="D45" s="44"/>
      <c r="E45" s="44"/>
      <c r="F45" s="44">
        <f t="shared" si="19"/>
        <v>1</v>
      </c>
      <c r="G45" s="44"/>
      <c r="H45" s="44"/>
      <c r="I45" s="44"/>
      <c r="J45" s="44"/>
      <c r="K45" s="44"/>
      <c r="L45" s="44"/>
      <c r="M45" s="44" t="b">
        <f t="shared" si="13"/>
        <v>0</v>
      </c>
      <c r="N45" s="47">
        <f t="shared" si="14"/>
        <v>0</v>
      </c>
      <c r="O45" s="44"/>
      <c r="P45" s="44"/>
      <c r="Q45" s="44"/>
      <c r="R45" s="44"/>
      <c r="S45" s="44">
        <f t="shared" si="15"/>
        <v>0</v>
      </c>
      <c r="T45" s="44" t="str" cm="1">
        <f t="array" ref="T45">_xlfn.IFS(S45&lt;M45,"EFICIENTE",S45=M45,"EFICAZ",S45&gt;M45,"INEFICAZ")</f>
        <v>EFICIENTE</v>
      </c>
      <c r="U45" s="44" t="str">
        <f t="shared" si="16"/>
        <v>X</v>
      </c>
      <c r="V45" s="44" t="str">
        <f t="shared" si="17"/>
        <v xml:space="preserve"> </v>
      </c>
      <c r="W45" s="44" t="str">
        <f t="shared" si="18"/>
        <v xml:space="preserve"> </v>
      </c>
    </row>
    <row r="46" spans="1:23" s="48" customFormat="1" ht="29.4" customHeight="1" thickBot="1" x14ac:dyDescent="0.3">
      <c r="A46" s="44">
        <v>92</v>
      </c>
      <c r="B46" s="44"/>
      <c r="C46" s="44"/>
      <c r="D46" s="44"/>
      <c r="E46" s="44"/>
      <c r="F46" s="44">
        <f t="shared" si="19"/>
        <v>1</v>
      </c>
      <c r="G46" s="44"/>
      <c r="H46" s="44"/>
      <c r="I46" s="44"/>
      <c r="J46" s="44"/>
      <c r="K46" s="44"/>
      <c r="L46" s="44"/>
      <c r="M46" s="44" t="b">
        <f t="shared" si="13"/>
        <v>0</v>
      </c>
      <c r="N46" s="47">
        <f t="shared" si="14"/>
        <v>0</v>
      </c>
      <c r="O46" s="44"/>
      <c r="P46" s="44"/>
      <c r="Q46" s="44"/>
      <c r="R46" s="44"/>
      <c r="S46" s="44">
        <f t="shared" si="15"/>
        <v>0</v>
      </c>
      <c r="T46" s="44" t="str" cm="1">
        <f t="array" ref="T46">_xlfn.IFS(S46&lt;M46,"EFICIENTE",S46=M46,"EFICAZ",S46&gt;M46,"INEFICAZ")</f>
        <v>EFICIENTE</v>
      </c>
      <c r="U46" s="44" t="str">
        <f t="shared" si="16"/>
        <v>X</v>
      </c>
      <c r="V46" s="44" t="str">
        <f t="shared" si="17"/>
        <v xml:space="preserve"> </v>
      </c>
      <c r="W46" s="44" t="str">
        <f t="shared" si="18"/>
        <v xml:space="preserve"> </v>
      </c>
    </row>
    <row r="47" spans="1:23" s="48" customFormat="1" ht="29.4" customHeight="1" thickBot="1" x14ac:dyDescent="0.3">
      <c r="A47" s="44">
        <v>93</v>
      </c>
      <c r="B47" s="44"/>
      <c r="C47" s="44"/>
      <c r="D47" s="44"/>
      <c r="E47" s="44"/>
      <c r="F47" s="44">
        <f t="shared" si="19"/>
        <v>1</v>
      </c>
      <c r="G47" s="44"/>
      <c r="H47" s="44"/>
      <c r="I47" s="44"/>
      <c r="J47" s="44"/>
      <c r="K47" s="44"/>
      <c r="L47" s="44"/>
      <c r="M47" s="44" t="b">
        <f t="shared" si="13"/>
        <v>0</v>
      </c>
      <c r="N47" s="47">
        <f t="shared" si="14"/>
        <v>0</v>
      </c>
      <c r="O47" s="44"/>
      <c r="P47" s="44"/>
      <c r="Q47" s="44"/>
      <c r="R47" s="44"/>
      <c r="S47" s="44">
        <f t="shared" si="15"/>
        <v>0</v>
      </c>
      <c r="T47" s="44" t="str" cm="1">
        <f t="array" ref="T47">_xlfn.IFS(S47&lt;M47,"EFICIENTE",S47=M47,"EFICAZ",S47&gt;M47,"INEFICAZ")</f>
        <v>EFICIENTE</v>
      </c>
      <c r="U47" s="44" t="str">
        <f t="shared" si="16"/>
        <v>X</v>
      </c>
      <c r="V47" s="44" t="str">
        <f t="shared" si="17"/>
        <v xml:space="preserve"> </v>
      </c>
      <c r="W47" s="44" t="str">
        <f t="shared" si="18"/>
        <v xml:space="preserve"> </v>
      </c>
    </row>
    <row r="48" spans="1:23" s="48" customFormat="1" ht="29.4" customHeight="1" thickBot="1" x14ac:dyDescent="0.3">
      <c r="A48" s="44">
        <v>94</v>
      </c>
      <c r="B48" s="44"/>
      <c r="C48" s="44"/>
      <c r="D48" s="44"/>
      <c r="E48" s="44"/>
      <c r="F48" s="44">
        <f t="shared" si="19"/>
        <v>1</v>
      </c>
      <c r="G48" s="44"/>
      <c r="H48" s="44"/>
      <c r="I48" s="44"/>
      <c r="J48" s="44"/>
      <c r="K48" s="44"/>
      <c r="L48" s="44"/>
      <c r="M48" s="44" t="b">
        <f t="shared" si="13"/>
        <v>0</v>
      </c>
      <c r="N48" s="47">
        <f t="shared" si="14"/>
        <v>0</v>
      </c>
      <c r="O48" s="44"/>
      <c r="P48" s="44"/>
      <c r="Q48" s="44"/>
      <c r="R48" s="44"/>
      <c r="S48" s="44">
        <f t="shared" si="15"/>
        <v>0</v>
      </c>
      <c r="T48" s="44" t="str" cm="1">
        <f t="array" ref="T48">_xlfn.IFS(S48&lt;M48,"EFICIENTE",S48=M48,"EFICAZ",S48&gt;M48,"INEFICAZ")</f>
        <v>EFICIENTE</v>
      </c>
      <c r="U48" s="44" t="str">
        <f t="shared" si="16"/>
        <v>X</v>
      </c>
      <c r="V48" s="44" t="str">
        <f t="shared" si="17"/>
        <v xml:space="preserve"> </v>
      </c>
      <c r="W48" s="44" t="str">
        <f t="shared" si="18"/>
        <v xml:space="preserve"> </v>
      </c>
    </row>
    <row r="49" spans="1:23" s="48" customFormat="1" ht="29.4" customHeight="1" thickBot="1" x14ac:dyDescent="0.3">
      <c r="A49" s="44">
        <v>95</v>
      </c>
      <c r="B49" s="44"/>
      <c r="C49" s="44"/>
      <c r="D49" s="44"/>
      <c r="E49" s="44"/>
      <c r="F49" s="44">
        <f t="shared" si="19"/>
        <v>1</v>
      </c>
      <c r="G49" s="44"/>
      <c r="H49" s="44"/>
      <c r="I49" s="44"/>
      <c r="J49" s="44"/>
      <c r="K49" s="44"/>
      <c r="L49" s="44"/>
      <c r="M49" s="44" t="b">
        <f t="shared" si="13"/>
        <v>0</v>
      </c>
      <c r="N49" s="47">
        <f t="shared" si="14"/>
        <v>0</v>
      </c>
      <c r="O49" s="44"/>
      <c r="P49" s="44"/>
      <c r="Q49" s="44"/>
      <c r="R49" s="44"/>
      <c r="S49" s="44">
        <f t="shared" si="15"/>
        <v>0</v>
      </c>
      <c r="T49" s="44" t="str" cm="1">
        <f t="array" ref="T49">_xlfn.IFS(S49&lt;M49,"EFICIENTE",S49=M49,"EFICAZ",S49&gt;M49,"INEFICAZ")</f>
        <v>EFICIENTE</v>
      </c>
      <c r="U49" s="44" t="str">
        <f t="shared" si="16"/>
        <v>X</v>
      </c>
      <c r="V49" s="44" t="str">
        <f t="shared" si="17"/>
        <v xml:space="preserve"> </v>
      </c>
      <c r="W49" s="44" t="str">
        <f t="shared" si="18"/>
        <v xml:space="preserve"> </v>
      </c>
    </row>
    <row r="50" spans="1:23" s="48" customFormat="1" ht="29.4" customHeight="1" thickBot="1" x14ac:dyDescent="0.3">
      <c r="A50" s="44">
        <v>96</v>
      </c>
      <c r="B50" s="44"/>
      <c r="C50" s="44"/>
      <c r="D50" s="44"/>
      <c r="E50" s="44"/>
      <c r="F50" s="44">
        <f t="shared" si="19"/>
        <v>1</v>
      </c>
      <c r="G50" s="44"/>
      <c r="H50" s="44"/>
      <c r="I50" s="44"/>
      <c r="J50" s="44"/>
      <c r="K50" s="44"/>
      <c r="L50" s="44"/>
      <c r="M50" s="44" t="b">
        <f t="shared" si="13"/>
        <v>0</v>
      </c>
      <c r="N50" s="47">
        <f t="shared" si="14"/>
        <v>0</v>
      </c>
      <c r="O50" s="44"/>
      <c r="P50" s="44"/>
      <c r="Q50" s="44"/>
      <c r="R50" s="44"/>
      <c r="S50" s="44">
        <f t="shared" si="15"/>
        <v>0</v>
      </c>
      <c r="T50" s="44" t="str" cm="1">
        <f t="array" ref="T50">_xlfn.IFS(S50&lt;M50,"EFICIENTE",S50=M50,"EFICAZ",S50&gt;M50,"INEFICAZ")</f>
        <v>EFICIENTE</v>
      </c>
      <c r="U50" s="44" t="str">
        <f t="shared" si="16"/>
        <v>X</v>
      </c>
      <c r="V50" s="44" t="str">
        <f t="shared" si="17"/>
        <v xml:space="preserve"> </v>
      </c>
      <c r="W50" s="44" t="str">
        <f t="shared" si="18"/>
        <v xml:space="preserve"> </v>
      </c>
    </row>
    <row r="51" spans="1:23" s="48" customFormat="1" ht="29.4" customHeight="1" thickBot="1" x14ac:dyDescent="0.3">
      <c r="A51" s="44">
        <v>97</v>
      </c>
      <c r="B51" s="44"/>
      <c r="C51" s="44"/>
      <c r="D51" s="44"/>
      <c r="E51" s="44"/>
      <c r="F51" s="44">
        <f t="shared" si="19"/>
        <v>1</v>
      </c>
      <c r="G51" s="44"/>
      <c r="H51" s="44"/>
      <c r="I51" s="44"/>
      <c r="J51" s="44"/>
      <c r="K51" s="44"/>
      <c r="L51" s="44"/>
      <c r="M51" s="44" t="b">
        <f t="shared" si="13"/>
        <v>0</v>
      </c>
      <c r="N51" s="47">
        <f t="shared" si="14"/>
        <v>0</v>
      </c>
      <c r="O51" s="44"/>
      <c r="P51" s="44"/>
      <c r="Q51" s="44"/>
      <c r="R51" s="44"/>
      <c r="S51" s="44">
        <f t="shared" si="15"/>
        <v>0</v>
      </c>
      <c r="T51" s="44" t="str" cm="1">
        <f t="array" ref="T51">_xlfn.IFS(S51&lt;M51,"EFICIENTE",S51=M51,"EFICAZ",S51&gt;M51,"INEFICAZ")</f>
        <v>EFICIENTE</v>
      </c>
      <c r="U51" s="44" t="str">
        <f t="shared" si="16"/>
        <v>X</v>
      </c>
      <c r="V51" s="44" t="str">
        <f t="shared" si="17"/>
        <v xml:space="preserve"> </v>
      </c>
      <c r="W51" s="44" t="str">
        <f t="shared" si="18"/>
        <v xml:space="preserve"> </v>
      </c>
    </row>
    <row r="52" spans="1:23" s="48" customFormat="1" ht="29.4" customHeight="1" thickBot="1" x14ac:dyDescent="0.3">
      <c r="A52" s="44">
        <v>98</v>
      </c>
      <c r="B52" s="44"/>
      <c r="C52" s="44"/>
      <c r="D52" s="44"/>
      <c r="E52" s="44"/>
      <c r="F52" s="44">
        <f t="shared" si="19"/>
        <v>1</v>
      </c>
      <c r="G52" s="44"/>
      <c r="H52" s="44"/>
      <c r="I52" s="44"/>
      <c r="J52" s="44"/>
      <c r="K52" s="44"/>
      <c r="L52" s="44"/>
      <c r="M52" s="44" t="b">
        <f t="shared" si="13"/>
        <v>0</v>
      </c>
      <c r="N52" s="47">
        <f t="shared" si="14"/>
        <v>0</v>
      </c>
      <c r="O52" s="44"/>
      <c r="P52" s="44"/>
      <c r="Q52" s="44"/>
      <c r="R52" s="44"/>
      <c r="S52" s="44">
        <f t="shared" si="15"/>
        <v>0</v>
      </c>
      <c r="T52" s="44" t="str" cm="1">
        <f t="array" ref="T52">_xlfn.IFS(S52&lt;M52,"EFICIENTE",S52=M52,"EFICAZ",S52&gt;M52,"INEFICAZ")</f>
        <v>EFICIENTE</v>
      </c>
      <c r="U52" s="44" t="str">
        <f t="shared" si="16"/>
        <v>X</v>
      </c>
      <c r="V52" s="44" t="str">
        <f t="shared" si="17"/>
        <v xml:space="preserve"> </v>
      </c>
      <c r="W52" s="44" t="str">
        <f t="shared" si="18"/>
        <v xml:space="preserve"> </v>
      </c>
    </row>
    <row r="53" spans="1:23" s="48" customFormat="1" ht="29.4" customHeight="1" thickBot="1" x14ac:dyDescent="0.3">
      <c r="A53" s="44">
        <v>99</v>
      </c>
      <c r="B53" s="44"/>
      <c r="C53" s="44"/>
      <c r="D53" s="44"/>
      <c r="E53" s="44"/>
      <c r="F53" s="44">
        <f t="shared" si="19"/>
        <v>1</v>
      </c>
      <c r="G53" s="44"/>
      <c r="H53" s="44"/>
      <c r="I53" s="44"/>
      <c r="J53" s="44"/>
      <c r="K53" s="44"/>
      <c r="L53" s="44"/>
      <c r="M53" s="44" t="b">
        <f t="shared" si="13"/>
        <v>0</v>
      </c>
      <c r="N53" s="47">
        <f t="shared" si="14"/>
        <v>0</v>
      </c>
      <c r="O53" s="44"/>
      <c r="P53" s="44"/>
      <c r="Q53" s="44"/>
      <c r="R53" s="44"/>
      <c r="S53" s="44">
        <f t="shared" si="15"/>
        <v>0</v>
      </c>
      <c r="T53" s="44" t="str" cm="1">
        <f t="array" ref="T53">_xlfn.IFS(S53&lt;M53,"EFICIENTE",S53=M53,"EFICAZ",S53&gt;M53,"INEFICAZ")</f>
        <v>EFICIENTE</v>
      </c>
      <c r="U53" s="44" t="str">
        <f t="shared" si="16"/>
        <v>X</v>
      </c>
      <c r="V53" s="44" t="str">
        <f t="shared" si="17"/>
        <v xml:space="preserve"> </v>
      </c>
      <c r="W53" s="44" t="str">
        <f t="shared" si="18"/>
        <v xml:space="preserve"> </v>
      </c>
    </row>
    <row r="54" spans="1:23" s="48" customFormat="1" ht="29.4" customHeight="1" thickBot="1" x14ac:dyDescent="0.3">
      <c r="A54" s="44">
        <v>100</v>
      </c>
      <c r="B54" s="44"/>
      <c r="C54" s="44"/>
      <c r="D54" s="44"/>
      <c r="E54" s="44"/>
      <c r="F54" s="44">
        <f t="shared" si="19"/>
        <v>1</v>
      </c>
      <c r="G54" s="44"/>
      <c r="H54" s="44"/>
      <c r="I54" s="44"/>
      <c r="J54" s="44"/>
      <c r="K54" s="44"/>
      <c r="L54" s="44"/>
      <c r="M54" s="44" t="b">
        <f t="shared" si="13"/>
        <v>0</v>
      </c>
      <c r="N54" s="47">
        <f t="shared" si="14"/>
        <v>0</v>
      </c>
      <c r="O54" s="44"/>
      <c r="P54" s="44"/>
      <c r="Q54" s="44"/>
      <c r="R54" s="44"/>
      <c r="S54" s="44">
        <f t="shared" si="15"/>
        <v>0</v>
      </c>
      <c r="T54" s="44" t="str" cm="1">
        <f t="array" ref="T54">_xlfn.IFS(S54&lt;M54,"EFICIENTE",S54=M54,"EFICAZ",S54&gt;M54,"INEFICAZ")</f>
        <v>EFICIENTE</v>
      </c>
      <c r="U54" s="44" t="str">
        <f t="shared" si="16"/>
        <v>X</v>
      </c>
      <c r="V54" s="44" t="str">
        <f t="shared" si="17"/>
        <v xml:space="preserve"> </v>
      </c>
      <c r="W54" s="44" t="str">
        <f t="shared" si="18"/>
        <v xml:space="preserve"> </v>
      </c>
    </row>
    <row r="55" spans="1:23" s="48" customFormat="1" ht="29.4" customHeight="1" thickBot="1" x14ac:dyDescent="0.3">
      <c r="A55" s="44">
        <v>101</v>
      </c>
      <c r="B55" s="44"/>
      <c r="C55" s="44"/>
      <c r="D55" s="44"/>
      <c r="E55" s="44"/>
      <c r="F55" s="44">
        <f t="shared" si="19"/>
        <v>1</v>
      </c>
      <c r="G55" s="44"/>
      <c r="H55" s="44"/>
      <c r="I55" s="44"/>
      <c r="J55" s="44"/>
      <c r="K55" s="44"/>
      <c r="L55" s="44"/>
      <c r="M55" s="44" t="b">
        <f t="shared" si="13"/>
        <v>0</v>
      </c>
      <c r="N55" s="47">
        <f t="shared" si="14"/>
        <v>0</v>
      </c>
      <c r="O55" s="44"/>
      <c r="P55" s="44"/>
      <c r="Q55" s="44"/>
      <c r="R55" s="44"/>
      <c r="S55" s="44">
        <f t="shared" si="15"/>
        <v>0</v>
      </c>
      <c r="T55" s="44" t="str" cm="1">
        <f t="array" ref="T55">_xlfn.IFS(S55&lt;M55,"EFICIENTE",S55=M55,"EFICAZ",S55&gt;M55,"INEFICAZ")</f>
        <v>EFICIENTE</v>
      </c>
      <c r="U55" s="44" t="str">
        <f t="shared" si="16"/>
        <v>X</v>
      </c>
      <c r="V55" s="44" t="str">
        <f t="shared" si="17"/>
        <v xml:space="preserve"> </v>
      </c>
      <c r="W55" s="44" t="str">
        <f t="shared" si="18"/>
        <v xml:space="preserve"> </v>
      </c>
    </row>
    <row r="56" spans="1:23" s="48" customFormat="1" ht="29.4" customHeight="1" thickBot="1" x14ac:dyDescent="0.3">
      <c r="A56" s="44">
        <v>102</v>
      </c>
      <c r="B56" s="44"/>
      <c r="C56" s="44"/>
      <c r="D56" s="44"/>
      <c r="E56" s="44"/>
      <c r="F56" s="44">
        <f t="shared" si="19"/>
        <v>1</v>
      </c>
      <c r="G56" s="44"/>
      <c r="H56" s="44"/>
      <c r="I56" s="44"/>
      <c r="J56" s="44"/>
      <c r="K56" s="44"/>
      <c r="L56" s="44"/>
      <c r="M56" s="44" t="b">
        <f t="shared" si="13"/>
        <v>0</v>
      </c>
      <c r="N56" s="47">
        <f t="shared" si="14"/>
        <v>0</v>
      </c>
      <c r="O56" s="44"/>
      <c r="P56" s="44"/>
      <c r="Q56" s="44"/>
      <c r="R56" s="44"/>
      <c r="S56" s="44">
        <f t="shared" si="15"/>
        <v>0</v>
      </c>
      <c r="T56" s="44" t="str" cm="1">
        <f t="array" ref="T56">_xlfn.IFS(S56&lt;M56,"EFICIENTE",S56=M56,"EFICAZ",S56&gt;M56,"INEFICAZ")</f>
        <v>EFICIENTE</v>
      </c>
      <c r="U56" s="44" t="str">
        <f t="shared" si="16"/>
        <v>X</v>
      </c>
      <c r="V56" s="44" t="str">
        <f t="shared" si="17"/>
        <v xml:space="preserve"> </v>
      </c>
      <c r="W56" s="44" t="str">
        <f t="shared" si="18"/>
        <v xml:space="preserve"> </v>
      </c>
    </row>
    <row r="57" spans="1:23" s="48" customFormat="1" ht="29.4" customHeight="1" thickBot="1" x14ac:dyDescent="0.3">
      <c r="A57" s="44">
        <v>103</v>
      </c>
      <c r="B57" s="44"/>
      <c r="C57" s="44"/>
      <c r="D57" s="44"/>
      <c r="E57" s="44"/>
      <c r="F57" s="44">
        <f t="shared" si="19"/>
        <v>1</v>
      </c>
      <c r="G57" s="44"/>
      <c r="H57" s="44"/>
      <c r="I57" s="44"/>
      <c r="J57" s="44"/>
      <c r="K57" s="44"/>
      <c r="L57" s="44"/>
      <c r="M57" s="44" t="b">
        <f t="shared" si="13"/>
        <v>0</v>
      </c>
      <c r="N57" s="47">
        <f t="shared" si="14"/>
        <v>0</v>
      </c>
      <c r="O57" s="44"/>
      <c r="P57" s="44"/>
      <c r="Q57" s="44"/>
      <c r="R57" s="44"/>
      <c r="S57" s="44">
        <f t="shared" si="15"/>
        <v>0</v>
      </c>
      <c r="T57" s="44" t="str" cm="1">
        <f t="array" ref="T57">_xlfn.IFS(S57&lt;M57,"EFICIENTE",S57=M57,"EFICAZ",S57&gt;M57,"INEFICAZ")</f>
        <v>EFICIENTE</v>
      </c>
      <c r="U57" s="44" t="str">
        <f t="shared" si="16"/>
        <v>X</v>
      </c>
      <c r="V57" s="44" t="str">
        <f t="shared" si="17"/>
        <v xml:space="preserve"> </v>
      </c>
      <c r="W57" s="44" t="str">
        <f t="shared" si="18"/>
        <v xml:space="preserve"> </v>
      </c>
    </row>
    <row r="58" spans="1:23" s="48" customFormat="1" ht="29.4" customHeight="1" thickBot="1" x14ac:dyDescent="0.3">
      <c r="A58" s="44">
        <v>104</v>
      </c>
      <c r="B58" s="44"/>
      <c r="C58" s="44"/>
      <c r="D58" s="44"/>
      <c r="E58" s="44"/>
      <c r="F58" s="44">
        <f t="shared" si="19"/>
        <v>1</v>
      </c>
      <c r="G58" s="44"/>
      <c r="H58" s="44"/>
      <c r="I58" s="44"/>
      <c r="J58" s="44"/>
      <c r="K58" s="44"/>
      <c r="L58" s="44"/>
      <c r="M58" s="44" t="b">
        <f t="shared" si="13"/>
        <v>0</v>
      </c>
      <c r="N58" s="47">
        <f t="shared" si="14"/>
        <v>0</v>
      </c>
      <c r="O58" s="44"/>
      <c r="P58" s="44"/>
      <c r="Q58" s="44"/>
      <c r="R58" s="44"/>
      <c r="S58" s="44">
        <f t="shared" si="15"/>
        <v>0</v>
      </c>
      <c r="T58" s="44" t="str" cm="1">
        <f t="array" ref="T58">_xlfn.IFS(S58&lt;M58,"EFICIENTE",S58=M58,"EFICAZ",S58&gt;M58,"INEFICAZ")</f>
        <v>EFICIENTE</v>
      </c>
      <c r="U58" s="44" t="str">
        <f t="shared" si="16"/>
        <v>X</v>
      </c>
      <c r="V58" s="44" t="str">
        <f t="shared" si="17"/>
        <v xml:space="preserve"> </v>
      </c>
      <c r="W58" s="44" t="str">
        <f t="shared" si="18"/>
        <v xml:space="preserve"> </v>
      </c>
    </row>
    <row r="59" spans="1:23" s="48" customFormat="1" ht="29.4" customHeight="1" thickBot="1" x14ac:dyDescent="0.3">
      <c r="A59" s="44">
        <v>105</v>
      </c>
      <c r="B59" s="44"/>
      <c r="C59" s="44"/>
      <c r="D59" s="44"/>
      <c r="E59" s="44"/>
      <c r="F59" s="44">
        <f t="shared" si="19"/>
        <v>1</v>
      </c>
      <c r="G59" s="44"/>
      <c r="H59" s="44"/>
      <c r="I59" s="44"/>
      <c r="J59" s="44"/>
      <c r="K59" s="44"/>
      <c r="L59" s="44"/>
      <c r="M59" s="44" t="b">
        <f t="shared" si="13"/>
        <v>0</v>
      </c>
      <c r="N59" s="47">
        <f t="shared" si="14"/>
        <v>0</v>
      </c>
      <c r="O59" s="44"/>
      <c r="P59" s="44"/>
      <c r="Q59" s="44"/>
      <c r="R59" s="44"/>
      <c r="S59" s="44">
        <f t="shared" si="15"/>
        <v>0</v>
      </c>
      <c r="T59" s="44" t="str" cm="1">
        <f t="array" ref="T59">_xlfn.IFS(S59&lt;M59,"EFICIENTE",S59=M59,"EFICAZ",S59&gt;M59,"INEFICAZ")</f>
        <v>EFICIENTE</v>
      </c>
      <c r="U59" s="44" t="str">
        <f t="shared" si="16"/>
        <v>X</v>
      </c>
      <c r="V59" s="44" t="str">
        <f t="shared" si="17"/>
        <v xml:space="preserve"> </v>
      </c>
      <c r="W59" s="44" t="str">
        <f t="shared" si="18"/>
        <v xml:space="preserve"> </v>
      </c>
    </row>
    <row r="60" spans="1:23" s="48" customFormat="1" ht="29.4" customHeight="1" thickBot="1" x14ac:dyDescent="0.3">
      <c r="A60" s="44">
        <v>106</v>
      </c>
      <c r="B60" s="44"/>
      <c r="C60" s="44"/>
      <c r="D60" s="44"/>
      <c r="E60" s="44"/>
      <c r="F60" s="44">
        <f t="shared" si="19"/>
        <v>1</v>
      </c>
      <c r="G60" s="44"/>
      <c r="H60" s="44"/>
      <c r="I60" s="44"/>
      <c r="J60" s="44"/>
      <c r="K60" s="44"/>
      <c r="L60" s="44"/>
      <c r="M60" s="44" t="b">
        <f t="shared" si="13"/>
        <v>0</v>
      </c>
      <c r="N60" s="47">
        <f t="shared" si="14"/>
        <v>0</v>
      </c>
      <c r="O60" s="44"/>
      <c r="P60" s="44"/>
      <c r="Q60" s="44"/>
      <c r="R60" s="44"/>
      <c r="S60" s="44">
        <f t="shared" si="15"/>
        <v>0</v>
      </c>
      <c r="T60" s="44" t="str" cm="1">
        <f t="array" ref="T60">_xlfn.IFS(S60&lt;M60,"EFICIENTE",S60=M60,"EFICAZ",S60&gt;M60,"INEFICAZ")</f>
        <v>EFICIENTE</v>
      </c>
      <c r="U60" s="44" t="str">
        <f t="shared" si="16"/>
        <v>X</v>
      </c>
      <c r="V60" s="44" t="str">
        <f t="shared" si="17"/>
        <v xml:space="preserve"> </v>
      </c>
      <c r="W60" s="44" t="str">
        <f t="shared" si="18"/>
        <v xml:space="preserve"> </v>
      </c>
    </row>
    <row r="61" spans="1:23" s="48" customFormat="1" ht="29.4" customHeight="1" thickBot="1" x14ac:dyDescent="0.3">
      <c r="A61" s="44">
        <v>107</v>
      </c>
      <c r="B61" s="44"/>
      <c r="C61" s="44"/>
      <c r="D61" s="44"/>
      <c r="E61" s="44"/>
      <c r="F61" s="44">
        <f t="shared" si="19"/>
        <v>1</v>
      </c>
      <c r="G61" s="44"/>
      <c r="H61" s="44"/>
      <c r="I61" s="44"/>
      <c r="J61" s="44"/>
      <c r="K61" s="44"/>
      <c r="L61" s="44"/>
      <c r="M61" s="44" t="b">
        <f t="shared" si="13"/>
        <v>0</v>
      </c>
      <c r="N61" s="47">
        <f t="shared" si="14"/>
        <v>0</v>
      </c>
      <c r="O61" s="44"/>
      <c r="P61" s="44"/>
      <c r="Q61" s="44"/>
      <c r="R61" s="44"/>
      <c r="S61" s="44">
        <f t="shared" si="15"/>
        <v>0</v>
      </c>
      <c r="T61" s="44" t="str" cm="1">
        <f t="array" ref="T61">_xlfn.IFS(S61&lt;M61,"EFICIENTE",S61=M61,"EFICAZ",S61&gt;M61,"INEFICAZ")</f>
        <v>EFICIENTE</v>
      </c>
      <c r="U61" s="44" t="str">
        <f t="shared" si="16"/>
        <v>X</v>
      </c>
      <c r="V61" s="44" t="str">
        <f t="shared" si="17"/>
        <v xml:space="preserve"> </v>
      </c>
      <c r="W61" s="44" t="str">
        <f t="shared" si="18"/>
        <v xml:space="preserve"> </v>
      </c>
    </row>
    <row r="62" spans="1:23" s="48" customFormat="1" ht="29.4" customHeight="1" thickBot="1" x14ac:dyDescent="0.3">
      <c r="A62" s="44">
        <v>108</v>
      </c>
      <c r="B62" s="44"/>
      <c r="C62" s="44"/>
      <c r="D62" s="44"/>
      <c r="E62" s="44"/>
      <c r="F62" s="44">
        <f t="shared" si="19"/>
        <v>1</v>
      </c>
      <c r="G62" s="44"/>
      <c r="H62" s="44"/>
      <c r="I62" s="44"/>
      <c r="J62" s="44"/>
      <c r="K62" s="44"/>
      <c r="L62" s="44"/>
      <c r="M62" s="44" t="b">
        <f t="shared" si="13"/>
        <v>0</v>
      </c>
      <c r="N62" s="47">
        <f t="shared" si="14"/>
        <v>0</v>
      </c>
      <c r="O62" s="44"/>
      <c r="P62" s="44"/>
      <c r="Q62" s="44"/>
      <c r="R62" s="44"/>
      <c r="S62" s="44">
        <f t="shared" si="15"/>
        <v>0</v>
      </c>
      <c r="T62" s="44" t="str" cm="1">
        <f t="array" ref="T62">_xlfn.IFS(S62&lt;M62,"EFICIENTE",S62=M62,"EFICAZ",S62&gt;M62,"INEFICAZ")</f>
        <v>EFICIENTE</v>
      </c>
      <c r="U62" s="44" t="str">
        <f t="shared" si="16"/>
        <v>X</v>
      </c>
      <c r="V62" s="44" t="str">
        <f t="shared" si="17"/>
        <v xml:space="preserve"> </v>
      </c>
      <c r="W62" s="44" t="str">
        <f t="shared" si="18"/>
        <v xml:space="preserve"> </v>
      </c>
    </row>
    <row r="63" spans="1:23" s="48" customFormat="1" ht="29.4" customHeight="1" thickBot="1" x14ac:dyDescent="0.3">
      <c r="A63" s="44">
        <v>109</v>
      </c>
      <c r="B63" s="44"/>
      <c r="C63" s="44"/>
      <c r="D63" s="44"/>
      <c r="E63" s="44"/>
      <c r="F63" s="44">
        <f t="shared" si="19"/>
        <v>1</v>
      </c>
      <c r="G63" s="44"/>
      <c r="H63" s="44"/>
      <c r="I63" s="44"/>
      <c r="J63" s="44"/>
      <c r="K63" s="44"/>
      <c r="L63" s="44"/>
      <c r="M63" s="44" t="b">
        <f t="shared" si="13"/>
        <v>0</v>
      </c>
      <c r="N63" s="47">
        <f t="shared" si="14"/>
        <v>0</v>
      </c>
      <c r="O63" s="44"/>
      <c r="P63" s="44"/>
      <c r="Q63" s="44"/>
      <c r="R63" s="44"/>
      <c r="S63" s="44">
        <f t="shared" si="15"/>
        <v>0</v>
      </c>
      <c r="T63" s="44" t="str" cm="1">
        <f t="array" ref="T63">_xlfn.IFS(S63&lt;M63,"EFICIENTE",S63=M63,"EFICAZ",S63&gt;M63,"INEFICAZ")</f>
        <v>EFICIENTE</v>
      </c>
      <c r="U63" s="44" t="str">
        <f t="shared" si="16"/>
        <v>X</v>
      </c>
      <c r="V63" s="44" t="str">
        <f t="shared" si="17"/>
        <v xml:space="preserve"> </v>
      </c>
      <c r="W63" s="44" t="str">
        <f t="shared" si="18"/>
        <v xml:space="preserve"> </v>
      </c>
    </row>
    <row r="64" spans="1:23" s="48" customFormat="1" ht="29.4" customHeight="1" thickBot="1" x14ac:dyDescent="0.3">
      <c r="A64" s="44">
        <v>110</v>
      </c>
      <c r="B64" s="44"/>
      <c r="C64" s="44"/>
      <c r="D64" s="44"/>
      <c r="E64" s="44"/>
      <c r="F64" s="44">
        <f t="shared" si="19"/>
        <v>1</v>
      </c>
      <c r="G64" s="44"/>
      <c r="H64" s="44"/>
      <c r="I64" s="44"/>
      <c r="J64" s="44"/>
      <c r="K64" s="44"/>
      <c r="L64" s="44"/>
      <c r="M64" s="44" t="b">
        <f t="shared" si="13"/>
        <v>0</v>
      </c>
      <c r="N64" s="47">
        <f t="shared" si="14"/>
        <v>0</v>
      </c>
      <c r="O64" s="44"/>
      <c r="P64" s="44"/>
      <c r="Q64" s="44"/>
      <c r="R64" s="44"/>
      <c r="S64" s="44">
        <f t="shared" si="15"/>
        <v>0</v>
      </c>
      <c r="T64" s="44" t="str" cm="1">
        <f t="array" ref="T64">_xlfn.IFS(S64&lt;M64,"EFICIENTE",S64=M64,"EFICAZ",S64&gt;M64,"INEFICAZ")</f>
        <v>EFICIENTE</v>
      </c>
      <c r="U64" s="44" t="str">
        <f t="shared" si="16"/>
        <v>X</v>
      </c>
      <c r="V64" s="44" t="str">
        <f t="shared" si="17"/>
        <v xml:space="preserve"> </v>
      </c>
      <c r="W64" s="44" t="str">
        <f t="shared" si="18"/>
        <v xml:space="preserve"> </v>
      </c>
    </row>
    <row r="65" spans="1:23" s="48" customFormat="1" ht="29.4" customHeight="1" thickBot="1" x14ac:dyDescent="0.3">
      <c r="A65" s="44">
        <v>111</v>
      </c>
      <c r="B65" s="44"/>
      <c r="C65" s="44"/>
      <c r="D65" s="44"/>
      <c r="E65" s="44"/>
      <c r="F65" s="44">
        <f t="shared" si="19"/>
        <v>1</v>
      </c>
      <c r="G65" s="44"/>
      <c r="H65" s="44"/>
      <c r="I65" s="44"/>
      <c r="J65" s="44"/>
      <c r="K65" s="44"/>
      <c r="L65" s="44"/>
      <c r="M65" s="44" t="b">
        <f t="shared" si="13"/>
        <v>0</v>
      </c>
      <c r="N65" s="47">
        <f t="shared" si="14"/>
        <v>0</v>
      </c>
      <c r="O65" s="44"/>
      <c r="P65" s="44"/>
      <c r="Q65" s="44"/>
      <c r="R65" s="44"/>
      <c r="S65" s="44">
        <f t="shared" si="15"/>
        <v>0</v>
      </c>
      <c r="T65" s="44" t="str" cm="1">
        <f t="array" ref="T65">_xlfn.IFS(S65&lt;M65,"EFICIENTE",S65=M65,"EFICAZ",S65&gt;M65,"INEFICAZ")</f>
        <v>EFICIENTE</v>
      </c>
      <c r="U65" s="44" t="str">
        <f t="shared" si="16"/>
        <v>X</v>
      </c>
      <c r="V65" s="44" t="str">
        <f t="shared" si="17"/>
        <v xml:space="preserve"> </v>
      </c>
      <c r="W65" s="44" t="str">
        <f t="shared" si="18"/>
        <v xml:space="preserve"> </v>
      </c>
    </row>
    <row r="66" spans="1:23" s="48" customFormat="1" ht="29.4" customHeight="1" thickBot="1" x14ac:dyDescent="0.3">
      <c r="A66" s="44">
        <v>112</v>
      </c>
      <c r="B66" s="44"/>
      <c r="C66" s="44"/>
      <c r="D66" s="44"/>
      <c r="E66" s="44"/>
      <c r="F66" s="44">
        <f t="shared" si="19"/>
        <v>1</v>
      </c>
      <c r="G66" s="44"/>
      <c r="H66" s="44"/>
      <c r="I66" s="44"/>
      <c r="J66" s="44"/>
      <c r="K66" s="44"/>
      <c r="L66" s="44"/>
      <c r="M66" s="44" t="b">
        <f t="shared" si="13"/>
        <v>0</v>
      </c>
      <c r="N66" s="47">
        <f t="shared" si="14"/>
        <v>0</v>
      </c>
      <c r="O66" s="44"/>
      <c r="P66" s="44"/>
      <c r="Q66" s="44"/>
      <c r="R66" s="44"/>
      <c r="S66" s="44">
        <f t="shared" si="15"/>
        <v>0</v>
      </c>
      <c r="T66" s="44" t="str" cm="1">
        <f t="array" ref="T66">_xlfn.IFS(S66&lt;M66,"EFICIENTE",S66=M66,"EFICAZ",S66&gt;M66,"INEFICAZ")</f>
        <v>EFICIENTE</v>
      </c>
      <c r="U66" s="44" t="str">
        <f t="shared" si="16"/>
        <v>X</v>
      </c>
      <c r="V66" s="44" t="str">
        <f t="shared" si="17"/>
        <v xml:space="preserve"> </v>
      </c>
      <c r="W66" s="44" t="str">
        <f t="shared" si="18"/>
        <v xml:space="preserve"> </v>
      </c>
    </row>
    <row r="67" spans="1:23" s="48" customFormat="1" ht="29.4" customHeight="1" thickBot="1" x14ac:dyDescent="0.3">
      <c r="A67" s="44">
        <v>113</v>
      </c>
      <c r="B67" s="44"/>
      <c r="C67" s="44"/>
      <c r="D67" s="44"/>
      <c r="E67" s="44"/>
      <c r="F67" s="44">
        <f t="shared" si="19"/>
        <v>1</v>
      </c>
      <c r="G67" s="44"/>
      <c r="H67" s="44"/>
      <c r="I67" s="44"/>
      <c r="J67" s="44"/>
      <c r="K67" s="44"/>
      <c r="L67" s="44"/>
      <c r="M67" s="44" t="b">
        <f t="shared" si="13"/>
        <v>0</v>
      </c>
      <c r="N67" s="47">
        <f t="shared" si="14"/>
        <v>0</v>
      </c>
      <c r="O67" s="44"/>
      <c r="P67" s="44"/>
      <c r="Q67" s="44"/>
      <c r="R67" s="44"/>
      <c r="S67" s="44">
        <f t="shared" si="15"/>
        <v>0</v>
      </c>
      <c r="T67" s="44" t="str" cm="1">
        <f t="array" ref="T67">_xlfn.IFS(S67&lt;M67,"EFICIENTE",S67=M67,"EFICAZ",S67&gt;M67,"INEFICAZ")</f>
        <v>EFICIENTE</v>
      </c>
      <c r="U67" s="44" t="str">
        <f t="shared" si="16"/>
        <v>X</v>
      </c>
      <c r="V67" s="44" t="str">
        <f t="shared" si="17"/>
        <v xml:space="preserve"> </v>
      </c>
      <c r="W67" s="44" t="str">
        <f t="shared" si="18"/>
        <v xml:space="preserve"> </v>
      </c>
    </row>
    <row r="68" spans="1:23" s="48" customFormat="1" ht="29.4" customHeight="1" thickBot="1" x14ac:dyDescent="0.3">
      <c r="A68" s="44">
        <v>114</v>
      </c>
      <c r="B68" s="44"/>
      <c r="C68" s="44"/>
      <c r="D68" s="44"/>
      <c r="E68" s="44"/>
      <c r="F68" s="44">
        <f t="shared" si="19"/>
        <v>1</v>
      </c>
      <c r="G68" s="44"/>
      <c r="H68" s="44"/>
      <c r="I68" s="44"/>
      <c r="J68" s="44"/>
      <c r="K68" s="44"/>
      <c r="L68" s="44"/>
      <c r="M68" s="44" t="b">
        <f t="shared" si="13"/>
        <v>0</v>
      </c>
      <c r="N68" s="47">
        <f t="shared" si="14"/>
        <v>0</v>
      </c>
      <c r="O68" s="44"/>
      <c r="P68" s="44"/>
      <c r="Q68" s="44"/>
      <c r="R68" s="44"/>
      <c r="S68" s="44">
        <f t="shared" si="15"/>
        <v>0</v>
      </c>
      <c r="T68" s="44" t="str" cm="1">
        <f t="array" ref="T68">_xlfn.IFS(S68&lt;M68,"EFICIENTE",S68=M68,"EFICAZ",S68&gt;M68,"INEFICAZ")</f>
        <v>EFICIENTE</v>
      </c>
      <c r="U68" s="44" t="str">
        <f t="shared" si="16"/>
        <v>X</v>
      </c>
      <c r="V68" s="44" t="str">
        <f t="shared" si="17"/>
        <v xml:space="preserve"> </v>
      </c>
      <c r="W68" s="44" t="str">
        <f t="shared" si="18"/>
        <v xml:space="preserve"> </v>
      </c>
    </row>
    <row r="69" spans="1:23" s="48" customFormat="1" ht="29.4" customHeight="1" thickBot="1" x14ac:dyDescent="0.3">
      <c r="A69" s="44">
        <v>115</v>
      </c>
      <c r="B69" s="44"/>
      <c r="C69" s="44"/>
      <c r="D69" s="44"/>
      <c r="E69" s="44"/>
      <c r="F69" s="44">
        <f t="shared" si="19"/>
        <v>1</v>
      </c>
      <c r="G69" s="44"/>
      <c r="H69" s="44"/>
      <c r="I69" s="44"/>
      <c r="J69" s="44"/>
      <c r="K69" s="44"/>
      <c r="L69" s="44"/>
      <c r="M69" s="44" t="b">
        <f t="shared" si="13"/>
        <v>0</v>
      </c>
      <c r="N69" s="47">
        <f t="shared" si="14"/>
        <v>0</v>
      </c>
      <c r="O69" s="44"/>
      <c r="P69" s="44"/>
      <c r="Q69" s="44"/>
      <c r="R69" s="44"/>
      <c r="S69" s="44">
        <f t="shared" si="15"/>
        <v>0</v>
      </c>
      <c r="T69" s="44" t="str" cm="1">
        <f t="array" ref="T69">_xlfn.IFS(S69&lt;M69,"EFICIENTE",S69=M69,"EFICAZ",S69&gt;M69,"INEFICAZ")</f>
        <v>EFICIENTE</v>
      </c>
      <c r="U69" s="44" t="str">
        <f t="shared" si="16"/>
        <v>X</v>
      </c>
      <c r="V69" s="44" t="str">
        <f t="shared" si="17"/>
        <v xml:space="preserve"> </v>
      </c>
      <c r="W69" s="44" t="str">
        <f t="shared" si="18"/>
        <v xml:space="preserve"> </v>
      </c>
    </row>
    <row r="70" spans="1:23" s="48" customFormat="1" ht="29.4" customHeight="1" thickBot="1" x14ac:dyDescent="0.3">
      <c r="A70" s="44">
        <v>116</v>
      </c>
      <c r="B70" s="44"/>
      <c r="C70" s="44"/>
      <c r="D70" s="44"/>
      <c r="E70" s="44"/>
      <c r="F70" s="44">
        <f t="shared" si="19"/>
        <v>1</v>
      </c>
      <c r="G70" s="44"/>
      <c r="H70" s="44"/>
      <c r="I70" s="44"/>
      <c r="J70" s="44"/>
      <c r="K70" s="44"/>
      <c r="L70" s="44"/>
      <c r="M70" s="44" t="b">
        <f t="shared" si="13"/>
        <v>0</v>
      </c>
      <c r="N70" s="47">
        <f t="shared" si="14"/>
        <v>0</v>
      </c>
      <c r="O70" s="44"/>
      <c r="P70" s="44"/>
      <c r="Q70" s="44"/>
      <c r="R70" s="44"/>
      <c r="S70" s="44">
        <f t="shared" si="15"/>
        <v>0</v>
      </c>
      <c r="T70" s="44" t="str" cm="1">
        <f t="array" ref="T70">_xlfn.IFS(S70&lt;M70,"EFICIENTE",S70=M70,"EFICAZ",S70&gt;M70,"INEFICAZ")</f>
        <v>EFICIENTE</v>
      </c>
      <c r="U70" s="44" t="str">
        <f t="shared" si="16"/>
        <v>X</v>
      </c>
      <c r="V70" s="44" t="str">
        <f t="shared" si="17"/>
        <v xml:space="preserve"> </v>
      </c>
      <c r="W70" s="44" t="str">
        <f t="shared" si="18"/>
        <v xml:space="preserve"> </v>
      </c>
    </row>
    <row r="71" spans="1:23" s="48" customFormat="1" ht="29.4" customHeight="1" thickBot="1" x14ac:dyDescent="0.3">
      <c r="A71" s="44">
        <v>117</v>
      </c>
      <c r="B71" s="44"/>
      <c r="C71" s="44"/>
      <c r="D71" s="44"/>
      <c r="E71" s="44"/>
      <c r="F71" s="44">
        <f t="shared" si="19"/>
        <v>1</v>
      </c>
      <c r="G71" s="44"/>
      <c r="H71" s="44"/>
      <c r="I71" s="44"/>
      <c r="J71" s="44"/>
      <c r="K71" s="44"/>
      <c r="L71" s="44"/>
      <c r="M71" s="44" t="b">
        <f t="shared" si="13"/>
        <v>0</v>
      </c>
      <c r="N71" s="47">
        <f t="shared" si="14"/>
        <v>0</v>
      </c>
      <c r="O71" s="44"/>
      <c r="P71" s="44"/>
      <c r="Q71" s="44"/>
      <c r="R71" s="44"/>
      <c r="S71" s="44">
        <f t="shared" si="15"/>
        <v>0</v>
      </c>
      <c r="T71" s="44" t="str" cm="1">
        <f t="array" ref="T71">_xlfn.IFS(S71&lt;M71,"EFICIENTE",S71=M71,"EFICAZ",S71&gt;M71,"INEFICAZ")</f>
        <v>EFICIENTE</v>
      </c>
      <c r="U71" s="44" t="str">
        <f t="shared" si="16"/>
        <v>X</v>
      </c>
      <c r="V71" s="44" t="str">
        <f t="shared" si="17"/>
        <v xml:space="preserve"> </v>
      </c>
      <c r="W71" s="44" t="str">
        <f t="shared" si="18"/>
        <v xml:space="preserve"> </v>
      </c>
    </row>
    <row r="72" spans="1:23" s="48" customFormat="1" ht="29.4" customHeight="1" thickBot="1" x14ac:dyDescent="0.3">
      <c r="A72" s="44">
        <v>118</v>
      </c>
      <c r="B72" s="44"/>
      <c r="C72" s="44"/>
      <c r="D72" s="44"/>
      <c r="E72" s="44"/>
      <c r="F72" s="44">
        <f t="shared" si="19"/>
        <v>1</v>
      </c>
      <c r="G72" s="44"/>
      <c r="H72" s="44"/>
      <c r="I72" s="44"/>
      <c r="J72" s="44"/>
      <c r="K72" s="44"/>
      <c r="L72" s="44"/>
      <c r="M72" s="44" t="b">
        <f t="shared" si="13"/>
        <v>0</v>
      </c>
      <c r="N72" s="47">
        <f t="shared" si="14"/>
        <v>0</v>
      </c>
      <c r="O72" s="44"/>
      <c r="P72" s="44"/>
      <c r="Q72" s="44"/>
      <c r="R72" s="44"/>
      <c r="S72" s="44">
        <f t="shared" si="15"/>
        <v>0</v>
      </c>
      <c r="T72" s="44" t="str" cm="1">
        <f t="array" ref="T72">_xlfn.IFS(S72&lt;M72,"EFICIENTE",S72=M72,"EFICAZ",S72&gt;M72,"INEFICAZ")</f>
        <v>EFICIENTE</v>
      </c>
      <c r="U72" s="44" t="str">
        <f t="shared" si="16"/>
        <v>X</v>
      </c>
      <c r="V72" s="44" t="str">
        <f t="shared" si="17"/>
        <v xml:space="preserve"> </v>
      </c>
      <c r="W72" s="44" t="str">
        <f t="shared" si="18"/>
        <v xml:space="preserve"> </v>
      </c>
    </row>
    <row r="73" spans="1:23" s="48" customFormat="1" ht="29.4" customHeight="1" thickBot="1" x14ac:dyDescent="0.3">
      <c r="A73" s="44">
        <v>119</v>
      </c>
      <c r="B73" s="44"/>
      <c r="C73" s="44"/>
      <c r="D73" s="44"/>
      <c r="E73" s="44"/>
      <c r="F73" s="44">
        <f t="shared" si="19"/>
        <v>1</v>
      </c>
      <c r="G73" s="44"/>
      <c r="H73" s="44"/>
      <c r="I73" s="44"/>
      <c r="J73" s="44"/>
      <c r="K73" s="44"/>
      <c r="L73" s="44"/>
      <c r="M73" s="44" t="b">
        <f t="shared" si="13"/>
        <v>0</v>
      </c>
      <c r="N73" s="47">
        <f t="shared" si="14"/>
        <v>0</v>
      </c>
      <c r="O73" s="44"/>
      <c r="P73" s="44"/>
      <c r="Q73" s="44"/>
      <c r="R73" s="44"/>
      <c r="S73" s="44">
        <f t="shared" si="15"/>
        <v>0</v>
      </c>
      <c r="T73" s="44" t="str" cm="1">
        <f t="array" ref="T73">_xlfn.IFS(S73&lt;M73,"EFICIENTE",S73=M73,"EFICAZ",S73&gt;M73,"INEFICAZ")</f>
        <v>EFICIENTE</v>
      </c>
      <c r="U73" s="44" t="str">
        <f t="shared" si="16"/>
        <v>X</v>
      </c>
      <c r="V73" s="44" t="str">
        <f t="shared" si="17"/>
        <v xml:space="preserve"> </v>
      </c>
      <c r="W73" s="44" t="str">
        <f t="shared" si="18"/>
        <v xml:space="preserve"> </v>
      </c>
    </row>
    <row r="74" spans="1:23" s="48" customFormat="1" ht="29.4" customHeight="1" thickBot="1" x14ac:dyDescent="0.3">
      <c r="A74" s="44">
        <v>120</v>
      </c>
      <c r="B74" s="44"/>
      <c r="C74" s="44"/>
      <c r="D74" s="44"/>
      <c r="E74" s="44"/>
      <c r="F74" s="44">
        <f t="shared" si="19"/>
        <v>1</v>
      </c>
      <c r="G74" s="44"/>
      <c r="H74" s="44"/>
      <c r="I74" s="44"/>
      <c r="J74" s="44"/>
      <c r="K74" s="44"/>
      <c r="L74" s="44"/>
      <c r="M74" s="44" t="b">
        <f t="shared" si="13"/>
        <v>0</v>
      </c>
      <c r="N74" s="47">
        <f t="shared" si="14"/>
        <v>0</v>
      </c>
      <c r="O74" s="44"/>
      <c r="P74" s="44"/>
      <c r="Q74" s="44"/>
      <c r="R74" s="44"/>
      <c r="S74" s="44">
        <f t="shared" si="15"/>
        <v>0</v>
      </c>
      <c r="T74" s="44" t="str" cm="1">
        <f t="array" ref="T74">_xlfn.IFS(S74&lt;M74,"EFICIENTE",S74=M74,"EFICAZ",S74&gt;M74,"INEFICAZ")</f>
        <v>EFICIENTE</v>
      </c>
      <c r="U74" s="44" t="str">
        <f t="shared" si="16"/>
        <v>X</v>
      </c>
      <c r="V74" s="44" t="str">
        <f t="shared" si="17"/>
        <v xml:space="preserve"> </v>
      </c>
      <c r="W74" s="44" t="str">
        <f t="shared" si="18"/>
        <v xml:space="preserve"> </v>
      </c>
    </row>
    <row r="75" spans="1:23" s="48" customFormat="1" ht="29.4" customHeight="1" thickBot="1" x14ac:dyDescent="0.3">
      <c r="A75" s="44">
        <v>121</v>
      </c>
      <c r="B75" s="44"/>
      <c r="C75" s="44"/>
      <c r="D75" s="44"/>
      <c r="E75" s="44"/>
      <c r="F75" s="44">
        <f t="shared" si="19"/>
        <v>1</v>
      </c>
      <c r="G75" s="44"/>
      <c r="H75" s="44"/>
      <c r="I75" s="44"/>
      <c r="J75" s="44"/>
      <c r="K75" s="44"/>
      <c r="L75" s="44"/>
      <c r="M75" s="44" t="b">
        <f t="shared" si="13"/>
        <v>0</v>
      </c>
      <c r="N75" s="47">
        <f t="shared" si="14"/>
        <v>0</v>
      </c>
      <c r="O75" s="44"/>
      <c r="P75" s="44"/>
      <c r="Q75" s="44"/>
      <c r="R75" s="44"/>
      <c r="S75" s="44">
        <f t="shared" si="15"/>
        <v>0</v>
      </c>
      <c r="T75" s="44" t="str" cm="1">
        <f t="array" ref="T75">_xlfn.IFS(S75&lt;M75,"EFICIENTE",S75=M75,"EFICAZ",S75&gt;M75,"INEFICAZ")</f>
        <v>EFICIENTE</v>
      </c>
      <c r="U75" s="44" t="str">
        <f t="shared" si="16"/>
        <v>X</v>
      </c>
      <c r="V75" s="44" t="str">
        <f t="shared" si="17"/>
        <v xml:space="preserve"> </v>
      </c>
      <c r="W75" s="44" t="str">
        <f t="shared" si="18"/>
        <v xml:space="preserve"> </v>
      </c>
    </row>
    <row r="76" spans="1:23" s="48" customFormat="1" ht="29.4" customHeight="1" thickBot="1" x14ac:dyDescent="0.3">
      <c r="A76" s="44">
        <v>122</v>
      </c>
      <c r="B76" s="44"/>
      <c r="C76" s="44"/>
      <c r="D76" s="44"/>
      <c r="E76" s="44"/>
      <c r="F76" s="44">
        <f t="shared" si="19"/>
        <v>1</v>
      </c>
      <c r="G76" s="44"/>
      <c r="H76" s="44"/>
      <c r="I76" s="44"/>
      <c r="J76" s="44"/>
      <c r="K76" s="44"/>
      <c r="L76" s="44"/>
      <c r="M76" s="44" t="b">
        <f t="shared" si="13"/>
        <v>0</v>
      </c>
      <c r="N76" s="47">
        <f t="shared" si="14"/>
        <v>0</v>
      </c>
      <c r="O76" s="44"/>
      <c r="P76" s="44"/>
      <c r="Q76" s="44"/>
      <c r="R76" s="44"/>
      <c r="S76" s="44">
        <f t="shared" si="15"/>
        <v>0</v>
      </c>
      <c r="T76" s="44" t="str" cm="1">
        <f t="array" ref="T76">_xlfn.IFS(S76&lt;M76,"EFICIENTE",S76=M76,"EFICAZ",S76&gt;M76,"INEFICAZ")</f>
        <v>EFICIENTE</v>
      </c>
      <c r="U76" s="44" t="str">
        <f t="shared" si="16"/>
        <v>X</v>
      </c>
      <c r="V76" s="44" t="str">
        <f t="shared" si="17"/>
        <v xml:space="preserve"> </v>
      </c>
      <c r="W76" s="44" t="str">
        <f t="shared" si="18"/>
        <v xml:space="preserve"> </v>
      </c>
    </row>
    <row r="77" spans="1:23" s="48" customFormat="1" ht="29.4" customHeight="1" thickBot="1" x14ac:dyDescent="0.3">
      <c r="A77" s="44">
        <v>124</v>
      </c>
      <c r="B77" s="44"/>
      <c r="C77" s="44"/>
      <c r="D77" s="44"/>
      <c r="E77" s="44"/>
      <c r="F77" s="44">
        <f t="shared" si="19"/>
        <v>1</v>
      </c>
      <c r="G77" s="44"/>
      <c r="H77" s="44"/>
      <c r="I77" s="44"/>
      <c r="J77" s="44"/>
      <c r="K77" s="44"/>
      <c r="L77" s="44"/>
      <c r="M77" s="44" t="b">
        <f t="shared" si="13"/>
        <v>0</v>
      </c>
      <c r="N77" s="47">
        <f t="shared" si="14"/>
        <v>0</v>
      </c>
      <c r="O77" s="44"/>
      <c r="P77" s="44"/>
      <c r="Q77" s="44"/>
      <c r="R77" s="44"/>
      <c r="S77" s="44">
        <f t="shared" si="15"/>
        <v>0</v>
      </c>
      <c r="T77" s="44" t="str" cm="1">
        <f t="array" ref="T77">_xlfn.IFS(S77&lt;M77,"EFICIENTE",S77=M77,"EFICAZ",S77&gt;M77,"INEFICAZ")</f>
        <v>EFICIENTE</v>
      </c>
      <c r="U77" s="44" t="str">
        <f t="shared" si="16"/>
        <v>X</v>
      </c>
      <c r="V77" s="44" t="str">
        <f t="shared" si="17"/>
        <v xml:space="preserve"> </v>
      </c>
      <c r="W77" s="44" t="str">
        <f t="shared" si="18"/>
        <v xml:space="preserve"> </v>
      </c>
    </row>
    <row r="78" spans="1:23" s="48" customFormat="1" ht="29.4" customHeight="1" thickBot="1" x14ac:dyDescent="0.3">
      <c r="A78" s="44">
        <v>125</v>
      </c>
      <c r="B78" s="44"/>
      <c r="C78" s="44"/>
      <c r="D78" s="44"/>
      <c r="E78" s="44"/>
      <c r="F78" s="44">
        <f t="shared" si="19"/>
        <v>1</v>
      </c>
      <c r="G78" s="44"/>
      <c r="H78" s="44"/>
      <c r="I78" s="44"/>
      <c r="J78" s="44"/>
      <c r="K78" s="44"/>
      <c r="L78" s="44"/>
      <c r="M78" s="44" t="b">
        <f t="shared" si="13"/>
        <v>0</v>
      </c>
      <c r="N78" s="47">
        <f t="shared" si="14"/>
        <v>0</v>
      </c>
      <c r="O78" s="44"/>
      <c r="P78" s="44"/>
      <c r="Q78" s="44"/>
      <c r="R78" s="44"/>
      <c r="S78" s="44">
        <f t="shared" si="15"/>
        <v>0</v>
      </c>
      <c r="T78" s="44" t="str" cm="1">
        <f t="array" ref="T78">_xlfn.IFS(S78&lt;M78,"EFICIENTE",S78=M78,"EFICAZ",S78&gt;M78,"INEFICAZ")</f>
        <v>EFICIENTE</v>
      </c>
      <c r="U78" s="44" t="str">
        <f t="shared" si="16"/>
        <v>X</v>
      </c>
      <c r="V78" s="44" t="str">
        <f t="shared" si="17"/>
        <v xml:space="preserve"> </v>
      </c>
      <c r="W78" s="44" t="str">
        <f t="shared" si="18"/>
        <v xml:space="preserve"> </v>
      </c>
    </row>
    <row r="79" spans="1:23" s="48" customFormat="1" ht="29.4" customHeight="1" thickBot="1" x14ac:dyDescent="0.3">
      <c r="A79" s="44">
        <v>126</v>
      </c>
      <c r="B79" s="44"/>
      <c r="C79" s="44"/>
      <c r="D79" s="44"/>
      <c r="E79" s="44"/>
      <c r="F79" s="44">
        <f t="shared" si="19"/>
        <v>1</v>
      </c>
      <c r="G79" s="44"/>
      <c r="H79" s="44"/>
      <c r="I79" s="44"/>
      <c r="J79" s="44"/>
      <c r="K79" s="44"/>
      <c r="L79" s="44"/>
      <c r="M79" s="44" t="b">
        <f t="shared" si="13"/>
        <v>0</v>
      </c>
      <c r="N79" s="47">
        <f t="shared" si="14"/>
        <v>0</v>
      </c>
      <c r="O79" s="44"/>
      <c r="P79" s="44"/>
      <c r="Q79" s="44"/>
      <c r="R79" s="44"/>
      <c r="S79" s="44">
        <f t="shared" si="15"/>
        <v>0</v>
      </c>
      <c r="T79" s="44" t="str" cm="1">
        <f t="array" ref="T79">_xlfn.IFS(S79&lt;M79,"EFICIENTE",S79=M79,"EFICAZ",S79&gt;M79,"INEFICAZ")</f>
        <v>EFICIENTE</v>
      </c>
      <c r="U79" s="44" t="str">
        <f t="shared" si="16"/>
        <v>X</v>
      </c>
      <c r="V79" s="44" t="str">
        <f t="shared" si="17"/>
        <v xml:space="preserve"> </v>
      </c>
      <c r="W79" s="44" t="str">
        <f t="shared" si="18"/>
        <v xml:space="preserve"> </v>
      </c>
    </row>
    <row r="80" spans="1:23" s="48" customFormat="1" ht="29.4" customHeight="1" thickBot="1" x14ac:dyDescent="0.3">
      <c r="A80" s="44">
        <v>127</v>
      </c>
      <c r="B80" s="44"/>
      <c r="C80" s="44"/>
      <c r="D80" s="44"/>
      <c r="E80" s="44"/>
      <c r="F80" s="44">
        <f t="shared" si="19"/>
        <v>1</v>
      </c>
      <c r="G80" s="44"/>
      <c r="H80" s="44"/>
      <c r="I80" s="44"/>
      <c r="J80" s="44"/>
      <c r="K80" s="44"/>
      <c r="L80" s="44"/>
      <c r="M80" s="44" t="b">
        <f t="shared" si="13"/>
        <v>0</v>
      </c>
      <c r="N80" s="47">
        <f t="shared" si="14"/>
        <v>0</v>
      </c>
      <c r="O80" s="44"/>
      <c r="P80" s="44"/>
      <c r="Q80" s="44"/>
      <c r="R80" s="44"/>
      <c r="S80" s="44">
        <f t="shared" si="15"/>
        <v>0</v>
      </c>
      <c r="T80" s="44" t="str" cm="1">
        <f t="array" ref="T80">_xlfn.IFS(S80&lt;M80,"EFICIENTE",S80=M80,"EFICAZ",S80&gt;M80,"INEFICAZ")</f>
        <v>EFICIENTE</v>
      </c>
      <c r="U80" s="44" t="str">
        <f t="shared" si="16"/>
        <v>X</v>
      </c>
      <c r="V80" s="44" t="str">
        <f t="shared" si="17"/>
        <v xml:space="preserve"> </v>
      </c>
      <c r="W80" s="44" t="str">
        <f t="shared" si="18"/>
        <v xml:space="preserve"> </v>
      </c>
    </row>
    <row r="81" spans="1:23" s="48" customFormat="1" ht="29.4" customHeight="1" thickBot="1" x14ac:dyDescent="0.3">
      <c r="A81" s="44">
        <v>128</v>
      </c>
      <c r="B81" s="44"/>
      <c r="C81" s="44"/>
      <c r="D81" s="44"/>
      <c r="E81" s="44"/>
      <c r="F81" s="44">
        <f t="shared" si="19"/>
        <v>1</v>
      </c>
      <c r="G81" s="44"/>
      <c r="H81" s="44"/>
      <c r="I81" s="44"/>
      <c r="J81" s="44"/>
      <c r="K81" s="44"/>
      <c r="L81" s="44"/>
      <c r="M81" s="44" t="b">
        <f t="shared" si="13"/>
        <v>0</v>
      </c>
      <c r="N81" s="47">
        <f t="shared" si="14"/>
        <v>0</v>
      </c>
      <c r="O81" s="44"/>
      <c r="P81" s="44"/>
      <c r="Q81" s="44"/>
      <c r="R81" s="44"/>
      <c r="S81" s="44">
        <f t="shared" si="15"/>
        <v>0</v>
      </c>
      <c r="T81" s="44" t="str" cm="1">
        <f t="array" ref="T81">_xlfn.IFS(S81&lt;M81,"EFICIENTE",S81=M81,"EFICAZ",S81&gt;M81,"INEFICAZ")</f>
        <v>EFICIENTE</v>
      </c>
      <c r="U81" s="44" t="str">
        <f t="shared" si="16"/>
        <v>X</v>
      </c>
      <c r="V81" s="44" t="str">
        <f t="shared" si="17"/>
        <v xml:space="preserve"> </v>
      </c>
      <c r="W81" s="44" t="str">
        <f t="shared" si="18"/>
        <v xml:space="preserve"> </v>
      </c>
    </row>
    <row r="82" spans="1:23" s="48" customFormat="1" ht="29.4" customHeight="1" thickBot="1" x14ac:dyDescent="0.3">
      <c r="A82" s="44">
        <v>129</v>
      </c>
      <c r="B82" s="44"/>
      <c r="C82" s="44"/>
      <c r="D82" s="44"/>
      <c r="E82" s="44"/>
      <c r="F82" s="44">
        <f t="shared" si="19"/>
        <v>1</v>
      </c>
      <c r="G82" s="44"/>
      <c r="H82" s="44"/>
      <c r="I82" s="44"/>
      <c r="J82" s="44"/>
      <c r="K82" s="44"/>
      <c r="L82" s="44"/>
      <c r="M82" s="44" t="b">
        <f t="shared" si="13"/>
        <v>0</v>
      </c>
      <c r="N82" s="47">
        <f t="shared" si="14"/>
        <v>0</v>
      </c>
      <c r="O82" s="44"/>
      <c r="P82" s="44"/>
      <c r="Q82" s="44"/>
      <c r="R82" s="44"/>
      <c r="S82" s="44">
        <f t="shared" si="15"/>
        <v>0</v>
      </c>
      <c r="T82" s="44" t="str" cm="1">
        <f t="array" ref="T82">_xlfn.IFS(S82&lt;M82,"EFICIENTE",S82=M82,"EFICAZ",S82&gt;M82,"INEFICAZ")</f>
        <v>EFICIENTE</v>
      </c>
      <c r="U82" s="44" t="str">
        <f t="shared" si="16"/>
        <v>X</v>
      </c>
      <c r="V82" s="44" t="str">
        <f t="shared" si="17"/>
        <v xml:space="preserve"> </v>
      </c>
      <c r="W82" s="44" t="str">
        <f t="shared" si="18"/>
        <v xml:space="preserve"> </v>
      </c>
    </row>
    <row r="83" spans="1:23" s="48" customFormat="1" ht="29.4" customHeight="1" thickBot="1" x14ac:dyDescent="0.3">
      <c r="A83" s="44">
        <v>130</v>
      </c>
      <c r="B83" s="44"/>
      <c r="C83" s="44"/>
      <c r="D83" s="44"/>
      <c r="E83" s="44"/>
      <c r="F83" s="44">
        <f t="shared" si="19"/>
        <v>1</v>
      </c>
      <c r="G83" s="44"/>
      <c r="H83" s="44"/>
      <c r="I83" s="44"/>
      <c r="J83" s="44"/>
      <c r="K83" s="44"/>
      <c r="L83" s="44"/>
      <c r="M83" s="44" t="b">
        <f t="shared" si="13"/>
        <v>0</v>
      </c>
      <c r="N83" s="47">
        <f t="shared" si="14"/>
        <v>0</v>
      </c>
      <c r="O83" s="44"/>
      <c r="P83" s="44"/>
      <c r="Q83" s="44"/>
      <c r="R83" s="44"/>
      <c r="S83" s="44">
        <f t="shared" si="15"/>
        <v>0</v>
      </c>
      <c r="T83" s="44" t="str" cm="1">
        <f t="array" ref="T83">_xlfn.IFS(S83&lt;M83,"EFICIENTE",S83=M83,"EFICAZ",S83&gt;M83,"INEFICAZ")</f>
        <v>EFICIENTE</v>
      </c>
      <c r="U83" s="44" t="str">
        <f t="shared" si="16"/>
        <v>X</v>
      </c>
      <c r="V83" s="44" t="str">
        <f t="shared" si="17"/>
        <v xml:space="preserve"> </v>
      </c>
      <c r="W83" s="44" t="str">
        <f t="shared" si="18"/>
        <v xml:space="preserve"> </v>
      </c>
    </row>
    <row r="84" spans="1:23" s="48" customFormat="1" ht="29.4" customHeight="1" thickBot="1" x14ac:dyDescent="0.3">
      <c r="A84" s="44">
        <v>131</v>
      </c>
      <c r="B84" s="44"/>
      <c r="C84" s="44"/>
      <c r="D84" s="44"/>
      <c r="E84" s="44"/>
      <c r="F84" s="44">
        <f t="shared" si="19"/>
        <v>1</v>
      </c>
      <c r="G84" s="44"/>
      <c r="H84" s="44"/>
      <c r="I84" s="44"/>
      <c r="J84" s="44"/>
      <c r="K84" s="44"/>
      <c r="L84" s="44"/>
      <c r="M84" s="44" t="b">
        <f t="shared" ref="M84:M147" si="20">IF(L84="BAJO",21,IF(L84="MEDIO",15,IF(L84="ALTO",7,IF(L84="EXTREMADO",1))))</f>
        <v>0</v>
      </c>
      <c r="N84" s="47">
        <f t="shared" ref="N84:N147" si="21">DATE(YEAR(E84),MONTH(E84),DAY(E84)+M84)</f>
        <v>0</v>
      </c>
      <c r="O84" s="44"/>
      <c r="P84" s="44"/>
      <c r="Q84" s="44"/>
      <c r="R84" s="44"/>
      <c r="S84" s="44">
        <f t="shared" ref="S84:S147" si="22">(P84-E84)</f>
        <v>0</v>
      </c>
      <c r="T84" s="44" t="str" cm="1">
        <f t="array" ref="T84">_xlfn.IFS(S84&lt;M84,"EFICIENTE",S84=M84,"EFICAZ",S84&gt;M84,"INEFICAZ")</f>
        <v>EFICIENTE</v>
      </c>
      <c r="U84" s="44" t="str">
        <f t="shared" ref="U84:U147" si="23">IF(T84="EFICIENTE","X"," ")</f>
        <v>X</v>
      </c>
      <c r="V84" s="44" t="str">
        <f t="shared" ref="V84:V147" si="24">IF(T84="EFICAZ","X"," ")</f>
        <v xml:space="preserve"> </v>
      </c>
      <c r="W84" s="44" t="str">
        <f t="shared" ref="W84:W147" si="25">IF(T84="INEFICAZ","X"," ")</f>
        <v xml:space="preserve"> </v>
      </c>
    </row>
    <row r="85" spans="1:23" s="48" customFormat="1" ht="29.4" customHeight="1" thickBot="1" x14ac:dyDescent="0.3">
      <c r="A85" s="44">
        <v>132</v>
      </c>
      <c r="B85" s="44"/>
      <c r="C85" s="44"/>
      <c r="D85" s="44"/>
      <c r="E85" s="44"/>
      <c r="F85" s="44">
        <f t="shared" ref="F85:F148" si="26">MONTH(E85)</f>
        <v>1</v>
      </c>
      <c r="G85" s="44"/>
      <c r="H85" s="44"/>
      <c r="I85" s="44"/>
      <c r="J85" s="44"/>
      <c r="K85" s="44"/>
      <c r="L85" s="44"/>
      <c r="M85" s="44" t="b">
        <f t="shared" si="20"/>
        <v>0</v>
      </c>
      <c r="N85" s="47">
        <f t="shared" si="21"/>
        <v>0</v>
      </c>
      <c r="O85" s="44"/>
      <c r="P85" s="44"/>
      <c r="Q85" s="44"/>
      <c r="R85" s="44"/>
      <c r="S85" s="44">
        <f t="shared" si="22"/>
        <v>0</v>
      </c>
      <c r="T85" s="44" t="str" cm="1">
        <f t="array" ref="T85">_xlfn.IFS(S85&lt;M85,"EFICIENTE",S85=M85,"EFICAZ",S85&gt;M85,"INEFICAZ")</f>
        <v>EFICIENTE</v>
      </c>
      <c r="U85" s="44" t="str">
        <f t="shared" si="23"/>
        <v>X</v>
      </c>
      <c r="V85" s="44" t="str">
        <f t="shared" si="24"/>
        <v xml:space="preserve"> </v>
      </c>
      <c r="W85" s="44" t="str">
        <f t="shared" si="25"/>
        <v xml:space="preserve"> </v>
      </c>
    </row>
    <row r="86" spans="1:23" s="48" customFormat="1" ht="29.4" customHeight="1" thickBot="1" x14ac:dyDescent="0.3">
      <c r="A86" s="44">
        <v>133</v>
      </c>
      <c r="B86" s="44"/>
      <c r="C86" s="44"/>
      <c r="D86" s="44"/>
      <c r="E86" s="44"/>
      <c r="F86" s="44">
        <f t="shared" si="26"/>
        <v>1</v>
      </c>
      <c r="G86" s="44"/>
      <c r="H86" s="44"/>
      <c r="I86" s="44"/>
      <c r="J86" s="44"/>
      <c r="K86" s="44"/>
      <c r="L86" s="44"/>
      <c r="M86" s="44" t="b">
        <f t="shared" si="20"/>
        <v>0</v>
      </c>
      <c r="N86" s="47">
        <f t="shared" si="21"/>
        <v>0</v>
      </c>
      <c r="O86" s="44"/>
      <c r="P86" s="44"/>
      <c r="Q86" s="44"/>
      <c r="R86" s="44"/>
      <c r="S86" s="44">
        <f t="shared" si="22"/>
        <v>0</v>
      </c>
      <c r="T86" s="44" t="str" cm="1">
        <f t="array" ref="T86">_xlfn.IFS(S86&lt;M86,"EFICIENTE",S86=M86,"EFICAZ",S86&gt;M86,"INEFICAZ")</f>
        <v>EFICIENTE</v>
      </c>
      <c r="U86" s="44" t="str">
        <f t="shared" si="23"/>
        <v>X</v>
      </c>
      <c r="V86" s="44" t="str">
        <f t="shared" si="24"/>
        <v xml:space="preserve"> </v>
      </c>
      <c r="W86" s="44" t="str">
        <f t="shared" si="25"/>
        <v xml:space="preserve"> </v>
      </c>
    </row>
    <row r="87" spans="1:23" s="48" customFormat="1" ht="29.4" customHeight="1" thickBot="1" x14ac:dyDescent="0.3">
      <c r="A87" s="44">
        <v>134</v>
      </c>
      <c r="B87" s="44"/>
      <c r="C87" s="44"/>
      <c r="D87" s="44"/>
      <c r="E87" s="44"/>
      <c r="F87" s="44">
        <f t="shared" si="26"/>
        <v>1</v>
      </c>
      <c r="G87" s="44"/>
      <c r="H87" s="44"/>
      <c r="I87" s="44"/>
      <c r="J87" s="44"/>
      <c r="K87" s="44"/>
      <c r="L87" s="44"/>
      <c r="M87" s="44" t="b">
        <f t="shared" si="20"/>
        <v>0</v>
      </c>
      <c r="N87" s="47">
        <f t="shared" si="21"/>
        <v>0</v>
      </c>
      <c r="O87" s="44"/>
      <c r="P87" s="44"/>
      <c r="Q87" s="44"/>
      <c r="R87" s="44"/>
      <c r="S87" s="44">
        <f t="shared" si="22"/>
        <v>0</v>
      </c>
      <c r="T87" s="44" t="str" cm="1">
        <f t="array" ref="T87">_xlfn.IFS(S87&lt;M87,"EFICIENTE",S87=M87,"EFICAZ",S87&gt;M87,"INEFICAZ")</f>
        <v>EFICIENTE</v>
      </c>
      <c r="U87" s="44" t="str">
        <f t="shared" si="23"/>
        <v>X</v>
      </c>
      <c r="V87" s="44" t="str">
        <f t="shared" si="24"/>
        <v xml:space="preserve"> </v>
      </c>
      <c r="W87" s="44" t="str">
        <f t="shared" si="25"/>
        <v xml:space="preserve"> </v>
      </c>
    </row>
    <row r="88" spans="1:23" s="48" customFormat="1" ht="29.4" customHeight="1" thickBot="1" x14ac:dyDescent="0.3">
      <c r="A88" s="44">
        <v>135</v>
      </c>
      <c r="B88" s="44"/>
      <c r="C88" s="44"/>
      <c r="D88" s="44"/>
      <c r="E88" s="44"/>
      <c r="F88" s="44">
        <f t="shared" si="26"/>
        <v>1</v>
      </c>
      <c r="G88" s="44"/>
      <c r="H88" s="44"/>
      <c r="I88" s="44"/>
      <c r="J88" s="44"/>
      <c r="K88" s="44"/>
      <c r="L88" s="44"/>
      <c r="M88" s="44" t="b">
        <f t="shared" si="20"/>
        <v>0</v>
      </c>
      <c r="N88" s="47">
        <f t="shared" si="21"/>
        <v>0</v>
      </c>
      <c r="O88" s="44"/>
      <c r="P88" s="44"/>
      <c r="Q88" s="44"/>
      <c r="R88" s="44"/>
      <c r="S88" s="44">
        <f t="shared" si="22"/>
        <v>0</v>
      </c>
      <c r="T88" s="44" t="str" cm="1">
        <f t="array" ref="T88">_xlfn.IFS(S88&lt;M88,"EFICIENTE",S88=M88,"EFICAZ",S88&gt;M88,"INEFICAZ")</f>
        <v>EFICIENTE</v>
      </c>
      <c r="U88" s="44" t="str">
        <f t="shared" si="23"/>
        <v>X</v>
      </c>
      <c r="V88" s="44" t="str">
        <f t="shared" si="24"/>
        <v xml:space="preserve"> </v>
      </c>
      <c r="W88" s="44" t="str">
        <f t="shared" si="25"/>
        <v xml:space="preserve"> </v>
      </c>
    </row>
    <row r="89" spans="1:23" s="48" customFormat="1" ht="29.4" customHeight="1" thickBot="1" x14ac:dyDescent="0.3">
      <c r="A89" s="44">
        <v>136</v>
      </c>
      <c r="B89" s="44"/>
      <c r="C89" s="44"/>
      <c r="D89" s="44"/>
      <c r="E89" s="44"/>
      <c r="F89" s="44">
        <f t="shared" si="26"/>
        <v>1</v>
      </c>
      <c r="G89" s="44"/>
      <c r="H89" s="44"/>
      <c r="I89" s="44"/>
      <c r="J89" s="44"/>
      <c r="K89" s="44"/>
      <c r="L89" s="44"/>
      <c r="M89" s="44" t="b">
        <f t="shared" si="20"/>
        <v>0</v>
      </c>
      <c r="N89" s="47">
        <f t="shared" si="21"/>
        <v>0</v>
      </c>
      <c r="O89" s="44"/>
      <c r="P89" s="44"/>
      <c r="Q89" s="44"/>
      <c r="R89" s="44"/>
      <c r="S89" s="44">
        <f t="shared" si="22"/>
        <v>0</v>
      </c>
      <c r="T89" s="44" t="str" cm="1">
        <f t="array" ref="T89">_xlfn.IFS(S89&lt;M89,"EFICIENTE",S89=M89,"EFICAZ",S89&gt;M89,"INEFICAZ")</f>
        <v>EFICIENTE</v>
      </c>
      <c r="U89" s="44" t="str">
        <f t="shared" si="23"/>
        <v>X</v>
      </c>
      <c r="V89" s="44" t="str">
        <f t="shared" si="24"/>
        <v xml:space="preserve"> </v>
      </c>
      <c r="W89" s="44" t="str">
        <f t="shared" si="25"/>
        <v xml:space="preserve"> </v>
      </c>
    </row>
    <row r="90" spans="1:23" s="48" customFormat="1" ht="29.4" customHeight="1" thickBot="1" x14ac:dyDescent="0.3">
      <c r="A90" s="44">
        <v>137</v>
      </c>
      <c r="B90" s="44"/>
      <c r="C90" s="44"/>
      <c r="D90" s="44"/>
      <c r="E90" s="44"/>
      <c r="F90" s="44">
        <f t="shared" si="26"/>
        <v>1</v>
      </c>
      <c r="G90" s="44"/>
      <c r="H90" s="44"/>
      <c r="I90" s="44"/>
      <c r="J90" s="44"/>
      <c r="K90" s="44"/>
      <c r="L90" s="44"/>
      <c r="M90" s="44" t="b">
        <f t="shared" si="20"/>
        <v>0</v>
      </c>
      <c r="N90" s="47">
        <f t="shared" si="21"/>
        <v>0</v>
      </c>
      <c r="O90" s="44"/>
      <c r="P90" s="44"/>
      <c r="Q90" s="44"/>
      <c r="R90" s="44"/>
      <c r="S90" s="44">
        <f t="shared" si="22"/>
        <v>0</v>
      </c>
      <c r="T90" s="44" t="str" cm="1">
        <f t="array" ref="T90">_xlfn.IFS(S90&lt;M90,"EFICIENTE",S90=M90,"EFICAZ",S90&gt;M90,"INEFICAZ")</f>
        <v>EFICIENTE</v>
      </c>
      <c r="U90" s="44" t="str">
        <f t="shared" si="23"/>
        <v>X</v>
      </c>
      <c r="V90" s="44" t="str">
        <f t="shared" si="24"/>
        <v xml:space="preserve"> </v>
      </c>
      <c r="W90" s="44" t="str">
        <f t="shared" si="25"/>
        <v xml:space="preserve"> </v>
      </c>
    </row>
    <row r="91" spans="1:23" s="48" customFormat="1" ht="29.4" customHeight="1" thickBot="1" x14ac:dyDescent="0.3">
      <c r="A91" s="44">
        <v>138</v>
      </c>
      <c r="B91" s="44"/>
      <c r="C91" s="44"/>
      <c r="D91" s="44"/>
      <c r="E91" s="44"/>
      <c r="F91" s="44">
        <f t="shared" si="26"/>
        <v>1</v>
      </c>
      <c r="G91" s="44"/>
      <c r="H91" s="44"/>
      <c r="I91" s="44"/>
      <c r="J91" s="44"/>
      <c r="K91" s="44"/>
      <c r="L91" s="44"/>
      <c r="M91" s="44" t="b">
        <f t="shared" si="20"/>
        <v>0</v>
      </c>
      <c r="N91" s="47">
        <f t="shared" si="21"/>
        <v>0</v>
      </c>
      <c r="O91" s="44"/>
      <c r="P91" s="44"/>
      <c r="Q91" s="44"/>
      <c r="R91" s="44"/>
      <c r="S91" s="44">
        <f t="shared" si="22"/>
        <v>0</v>
      </c>
      <c r="T91" s="44" t="str" cm="1">
        <f t="array" ref="T91">_xlfn.IFS(S91&lt;M91,"EFICIENTE",S91=M91,"EFICAZ",S91&gt;M91,"INEFICAZ")</f>
        <v>EFICIENTE</v>
      </c>
      <c r="U91" s="44" t="str">
        <f t="shared" si="23"/>
        <v>X</v>
      </c>
      <c r="V91" s="44" t="str">
        <f t="shared" si="24"/>
        <v xml:space="preserve"> </v>
      </c>
      <c r="W91" s="44" t="str">
        <f t="shared" si="25"/>
        <v xml:space="preserve"> </v>
      </c>
    </row>
    <row r="92" spans="1:23" s="48" customFormat="1" ht="29.4" customHeight="1" thickBot="1" x14ac:dyDescent="0.3">
      <c r="A92" s="44">
        <v>139</v>
      </c>
      <c r="B92" s="44"/>
      <c r="C92" s="44"/>
      <c r="D92" s="44"/>
      <c r="E92" s="44"/>
      <c r="F92" s="44">
        <f t="shared" si="26"/>
        <v>1</v>
      </c>
      <c r="G92" s="44"/>
      <c r="H92" s="44"/>
      <c r="I92" s="44"/>
      <c r="J92" s="44"/>
      <c r="K92" s="44"/>
      <c r="L92" s="44"/>
      <c r="M92" s="44" t="b">
        <f t="shared" si="20"/>
        <v>0</v>
      </c>
      <c r="N92" s="47">
        <f t="shared" si="21"/>
        <v>0</v>
      </c>
      <c r="O92" s="44"/>
      <c r="P92" s="44"/>
      <c r="Q92" s="44"/>
      <c r="R92" s="44"/>
      <c r="S92" s="44">
        <f t="shared" si="22"/>
        <v>0</v>
      </c>
      <c r="T92" s="44" t="str" cm="1">
        <f t="array" ref="T92">_xlfn.IFS(S92&lt;M92,"EFICIENTE",S92=M92,"EFICAZ",S92&gt;M92,"INEFICAZ")</f>
        <v>EFICIENTE</v>
      </c>
      <c r="U92" s="44" t="str">
        <f t="shared" si="23"/>
        <v>X</v>
      </c>
      <c r="V92" s="44" t="str">
        <f t="shared" si="24"/>
        <v xml:space="preserve"> </v>
      </c>
      <c r="W92" s="44" t="str">
        <f t="shared" si="25"/>
        <v xml:space="preserve"> </v>
      </c>
    </row>
    <row r="93" spans="1:23" s="48" customFormat="1" ht="29.4" customHeight="1" thickBot="1" x14ac:dyDescent="0.3">
      <c r="A93" s="44">
        <v>140</v>
      </c>
      <c r="B93" s="44"/>
      <c r="C93" s="44"/>
      <c r="D93" s="44"/>
      <c r="E93" s="44"/>
      <c r="F93" s="44">
        <f t="shared" si="26"/>
        <v>1</v>
      </c>
      <c r="G93" s="44"/>
      <c r="H93" s="44"/>
      <c r="I93" s="44"/>
      <c r="J93" s="44"/>
      <c r="K93" s="44"/>
      <c r="L93" s="44"/>
      <c r="M93" s="44" t="b">
        <f t="shared" si="20"/>
        <v>0</v>
      </c>
      <c r="N93" s="47">
        <f t="shared" si="21"/>
        <v>0</v>
      </c>
      <c r="O93" s="44"/>
      <c r="P93" s="44"/>
      <c r="Q93" s="44"/>
      <c r="R93" s="44"/>
      <c r="S93" s="44">
        <f t="shared" si="22"/>
        <v>0</v>
      </c>
      <c r="T93" s="44" t="str" cm="1">
        <f t="array" ref="T93">_xlfn.IFS(S93&lt;M93,"EFICIENTE",S93=M93,"EFICAZ",S93&gt;M93,"INEFICAZ")</f>
        <v>EFICIENTE</v>
      </c>
      <c r="U93" s="44" t="str">
        <f t="shared" si="23"/>
        <v>X</v>
      </c>
      <c r="V93" s="44" t="str">
        <f t="shared" si="24"/>
        <v xml:space="preserve"> </v>
      </c>
      <c r="W93" s="44" t="str">
        <f t="shared" si="25"/>
        <v xml:space="preserve"> </v>
      </c>
    </row>
    <row r="94" spans="1:23" s="48" customFormat="1" ht="29.4" customHeight="1" thickBot="1" x14ac:dyDescent="0.3">
      <c r="A94" s="44">
        <v>141</v>
      </c>
      <c r="B94" s="44"/>
      <c r="C94" s="44"/>
      <c r="D94" s="44"/>
      <c r="E94" s="44"/>
      <c r="F94" s="44">
        <f t="shared" si="26"/>
        <v>1</v>
      </c>
      <c r="G94" s="44"/>
      <c r="H94" s="44"/>
      <c r="I94" s="44"/>
      <c r="J94" s="44"/>
      <c r="K94" s="44"/>
      <c r="L94" s="44"/>
      <c r="M94" s="44" t="b">
        <f t="shared" si="20"/>
        <v>0</v>
      </c>
      <c r="N94" s="47">
        <f t="shared" si="21"/>
        <v>0</v>
      </c>
      <c r="O94" s="44"/>
      <c r="P94" s="44"/>
      <c r="Q94" s="44"/>
      <c r="R94" s="44"/>
      <c r="S94" s="44">
        <f t="shared" si="22"/>
        <v>0</v>
      </c>
      <c r="T94" s="44" t="str" cm="1">
        <f t="array" ref="T94">_xlfn.IFS(S94&lt;M94,"EFICIENTE",S94=M94,"EFICAZ",S94&gt;M94,"INEFICAZ")</f>
        <v>EFICIENTE</v>
      </c>
      <c r="U94" s="44" t="str">
        <f t="shared" si="23"/>
        <v>X</v>
      </c>
      <c r="V94" s="44" t="str">
        <f t="shared" si="24"/>
        <v xml:space="preserve"> </v>
      </c>
      <c r="W94" s="44" t="str">
        <f t="shared" si="25"/>
        <v xml:space="preserve"> </v>
      </c>
    </row>
    <row r="95" spans="1:23" s="48" customFormat="1" ht="29.4" customHeight="1" thickBot="1" x14ac:dyDescent="0.3">
      <c r="A95" s="44">
        <v>142</v>
      </c>
      <c r="B95" s="44"/>
      <c r="C95" s="44"/>
      <c r="D95" s="44"/>
      <c r="E95" s="44"/>
      <c r="F95" s="44">
        <f t="shared" si="26"/>
        <v>1</v>
      </c>
      <c r="G95" s="44"/>
      <c r="H95" s="44"/>
      <c r="I95" s="44"/>
      <c r="J95" s="44"/>
      <c r="K95" s="44"/>
      <c r="L95" s="44"/>
      <c r="M95" s="44" t="b">
        <f t="shared" si="20"/>
        <v>0</v>
      </c>
      <c r="N95" s="47">
        <f t="shared" si="21"/>
        <v>0</v>
      </c>
      <c r="O95" s="44"/>
      <c r="P95" s="44"/>
      <c r="Q95" s="44"/>
      <c r="R95" s="44"/>
      <c r="S95" s="44">
        <f t="shared" si="22"/>
        <v>0</v>
      </c>
      <c r="T95" s="44" t="str" cm="1">
        <f t="array" ref="T95">_xlfn.IFS(S95&lt;M95,"EFICIENTE",S95=M95,"EFICAZ",S95&gt;M95,"INEFICAZ")</f>
        <v>EFICIENTE</v>
      </c>
      <c r="U95" s="44" t="str">
        <f t="shared" si="23"/>
        <v>X</v>
      </c>
      <c r="V95" s="44" t="str">
        <f t="shared" si="24"/>
        <v xml:space="preserve"> </v>
      </c>
      <c r="W95" s="44" t="str">
        <f t="shared" si="25"/>
        <v xml:space="preserve"> </v>
      </c>
    </row>
    <row r="96" spans="1:23" s="48" customFormat="1" ht="29.4" customHeight="1" thickBot="1" x14ac:dyDescent="0.3">
      <c r="A96" s="44">
        <v>143</v>
      </c>
      <c r="B96" s="44"/>
      <c r="C96" s="44"/>
      <c r="D96" s="44"/>
      <c r="E96" s="44"/>
      <c r="F96" s="44">
        <f t="shared" si="26"/>
        <v>1</v>
      </c>
      <c r="G96" s="44"/>
      <c r="H96" s="44"/>
      <c r="I96" s="44"/>
      <c r="J96" s="44"/>
      <c r="K96" s="44"/>
      <c r="L96" s="44"/>
      <c r="M96" s="44" t="b">
        <f t="shared" si="20"/>
        <v>0</v>
      </c>
      <c r="N96" s="47">
        <f t="shared" si="21"/>
        <v>0</v>
      </c>
      <c r="O96" s="44"/>
      <c r="P96" s="44"/>
      <c r="Q96" s="44"/>
      <c r="R96" s="44"/>
      <c r="S96" s="44">
        <f t="shared" si="22"/>
        <v>0</v>
      </c>
      <c r="T96" s="44" t="str" cm="1">
        <f t="array" ref="T96">_xlfn.IFS(S96&lt;M96,"EFICIENTE",S96=M96,"EFICAZ",S96&gt;M96,"INEFICAZ")</f>
        <v>EFICIENTE</v>
      </c>
      <c r="U96" s="44" t="str">
        <f t="shared" si="23"/>
        <v>X</v>
      </c>
      <c r="V96" s="44" t="str">
        <f t="shared" si="24"/>
        <v xml:space="preserve"> </v>
      </c>
      <c r="W96" s="44" t="str">
        <f t="shared" si="25"/>
        <v xml:space="preserve"> </v>
      </c>
    </row>
    <row r="97" spans="1:23" s="48" customFormat="1" ht="29.4" customHeight="1" thickBot="1" x14ac:dyDescent="0.3">
      <c r="A97" s="44">
        <v>144</v>
      </c>
      <c r="B97" s="44"/>
      <c r="C97" s="44"/>
      <c r="D97" s="44"/>
      <c r="E97" s="44"/>
      <c r="F97" s="44">
        <f t="shared" si="26"/>
        <v>1</v>
      </c>
      <c r="G97" s="44"/>
      <c r="H97" s="44"/>
      <c r="I97" s="44"/>
      <c r="J97" s="44"/>
      <c r="K97" s="44"/>
      <c r="L97" s="44"/>
      <c r="M97" s="44" t="b">
        <f t="shared" si="20"/>
        <v>0</v>
      </c>
      <c r="N97" s="47">
        <f t="shared" si="21"/>
        <v>0</v>
      </c>
      <c r="O97" s="44"/>
      <c r="P97" s="44"/>
      <c r="Q97" s="44"/>
      <c r="R97" s="44"/>
      <c r="S97" s="44">
        <f t="shared" si="22"/>
        <v>0</v>
      </c>
      <c r="T97" s="44" t="str" cm="1">
        <f t="array" ref="T97">_xlfn.IFS(S97&lt;M97,"EFICIENTE",S97=M97,"EFICAZ",S97&gt;M97,"INEFICAZ")</f>
        <v>EFICIENTE</v>
      </c>
      <c r="U97" s="44" t="str">
        <f t="shared" si="23"/>
        <v>X</v>
      </c>
      <c r="V97" s="44" t="str">
        <f t="shared" si="24"/>
        <v xml:space="preserve"> </v>
      </c>
      <c r="W97" s="44" t="str">
        <f t="shared" si="25"/>
        <v xml:space="preserve"> </v>
      </c>
    </row>
    <row r="98" spans="1:23" s="48" customFormat="1" ht="29.4" customHeight="1" thickBot="1" x14ac:dyDescent="0.3">
      <c r="A98" s="44">
        <v>145</v>
      </c>
      <c r="B98" s="44"/>
      <c r="C98" s="44"/>
      <c r="D98" s="44"/>
      <c r="E98" s="44"/>
      <c r="F98" s="44">
        <f t="shared" si="26"/>
        <v>1</v>
      </c>
      <c r="G98" s="44"/>
      <c r="H98" s="44"/>
      <c r="I98" s="44"/>
      <c r="J98" s="44"/>
      <c r="K98" s="44"/>
      <c r="L98" s="44"/>
      <c r="M98" s="44" t="b">
        <f t="shared" si="20"/>
        <v>0</v>
      </c>
      <c r="N98" s="47">
        <f t="shared" si="21"/>
        <v>0</v>
      </c>
      <c r="O98" s="44"/>
      <c r="P98" s="44"/>
      <c r="Q98" s="44"/>
      <c r="R98" s="44"/>
      <c r="S98" s="44">
        <f t="shared" si="22"/>
        <v>0</v>
      </c>
      <c r="T98" s="44" t="str" cm="1">
        <f t="array" ref="T98">_xlfn.IFS(S98&lt;M98,"EFICIENTE",S98=M98,"EFICAZ",S98&gt;M98,"INEFICAZ")</f>
        <v>EFICIENTE</v>
      </c>
      <c r="U98" s="44" t="str">
        <f t="shared" si="23"/>
        <v>X</v>
      </c>
      <c r="V98" s="44" t="str">
        <f t="shared" si="24"/>
        <v xml:space="preserve"> </v>
      </c>
      <c r="W98" s="44" t="str">
        <f t="shared" si="25"/>
        <v xml:space="preserve"> </v>
      </c>
    </row>
    <row r="99" spans="1:23" s="48" customFormat="1" ht="29.4" customHeight="1" thickBot="1" x14ac:dyDescent="0.3">
      <c r="A99" s="44">
        <v>146</v>
      </c>
      <c r="B99" s="44"/>
      <c r="C99" s="44"/>
      <c r="D99" s="44"/>
      <c r="E99" s="44"/>
      <c r="F99" s="44">
        <f t="shared" si="26"/>
        <v>1</v>
      </c>
      <c r="G99" s="44"/>
      <c r="H99" s="44"/>
      <c r="I99" s="44"/>
      <c r="J99" s="44"/>
      <c r="K99" s="44"/>
      <c r="L99" s="44"/>
      <c r="M99" s="44" t="b">
        <f t="shared" si="20"/>
        <v>0</v>
      </c>
      <c r="N99" s="47">
        <f t="shared" si="21"/>
        <v>0</v>
      </c>
      <c r="O99" s="44"/>
      <c r="P99" s="44"/>
      <c r="Q99" s="44"/>
      <c r="R99" s="44"/>
      <c r="S99" s="44">
        <f t="shared" si="22"/>
        <v>0</v>
      </c>
      <c r="T99" s="44" t="str" cm="1">
        <f t="array" ref="T99">_xlfn.IFS(S99&lt;M99,"EFICIENTE",S99=M99,"EFICAZ",S99&gt;M99,"INEFICAZ")</f>
        <v>EFICIENTE</v>
      </c>
      <c r="U99" s="44" t="str">
        <f t="shared" si="23"/>
        <v>X</v>
      </c>
      <c r="V99" s="44" t="str">
        <f t="shared" si="24"/>
        <v xml:space="preserve"> </v>
      </c>
      <c r="W99" s="44" t="str">
        <f t="shared" si="25"/>
        <v xml:space="preserve"> </v>
      </c>
    </row>
    <row r="100" spans="1:23" s="48" customFormat="1" ht="29.4" customHeight="1" thickBot="1" x14ac:dyDescent="0.3">
      <c r="A100" s="44">
        <v>147</v>
      </c>
      <c r="B100" s="44"/>
      <c r="C100" s="44"/>
      <c r="D100" s="44"/>
      <c r="E100" s="44"/>
      <c r="F100" s="44">
        <f t="shared" si="26"/>
        <v>1</v>
      </c>
      <c r="G100" s="44"/>
      <c r="H100" s="44"/>
      <c r="I100" s="44"/>
      <c r="J100" s="44"/>
      <c r="K100" s="44"/>
      <c r="L100" s="44"/>
      <c r="M100" s="44" t="b">
        <f t="shared" si="20"/>
        <v>0</v>
      </c>
      <c r="N100" s="47">
        <f t="shared" si="21"/>
        <v>0</v>
      </c>
      <c r="O100" s="44"/>
      <c r="P100" s="44"/>
      <c r="Q100" s="44"/>
      <c r="R100" s="44"/>
      <c r="S100" s="44">
        <f t="shared" si="22"/>
        <v>0</v>
      </c>
      <c r="T100" s="44" t="str" cm="1">
        <f t="array" ref="T100">_xlfn.IFS(S100&lt;M100,"EFICIENTE",S100=M100,"EFICAZ",S100&gt;M100,"INEFICAZ")</f>
        <v>EFICIENTE</v>
      </c>
      <c r="U100" s="44" t="str">
        <f t="shared" si="23"/>
        <v>X</v>
      </c>
      <c r="V100" s="44" t="str">
        <f t="shared" si="24"/>
        <v xml:space="preserve"> </v>
      </c>
      <c r="W100" s="44" t="str">
        <f t="shared" si="25"/>
        <v xml:space="preserve"> </v>
      </c>
    </row>
    <row r="101" spans="1:23" s="48" customFormat="1" ht="29.4" customHeight="1" thickBot="1" x14ac:dyDescent="0.3">
      <c r="A101" s="44">
        <v>148</v>
      </c>
      <c r="B101" s="44"/>
      <c r="C101" s="44"/>
      <c r="D101" s="44"/>
      <c r="E101" s="44"/>
      <c r="F101" s="44">
        <f t="shared" si="26"/>
        <v>1</v>
      </c>
      <c r="G101" s="44"/>
      <c r="H101" s="44"/>
      <c r="I101" s="44"/>
      <c r="J101" s="44"/>
      <c r="K101" s="44"/>
      <c r="L101" s="44"/>
      <c r="M101" s="44" t="b">
        <f t="shared" si="20"/>
        <v>0</v>
      </c>
      <c r="N101" s="47">
        <f t="shared" si="21"/>
        <v>0</v>
      </c>
      <c r="O101" s="44"/>
      <c r="P101" s="44"/>
      <c r="Q101" s="44"/>
      <c r="R101" s="44"/>
      <c r="S101" s="44">
        <f t="shared" si="22"/>
        <v>0</v>
      </c>
      <c r="T101" s="44" t="str" cm="1">
        <f t="array" ref="T101">_xlfn.IFS(S101&lt;M101,"EFICIENTE",S101=M101,"EFICAZ",S101&gt;M101,"INEFICAZ")</f>
        <v>EFICIENTE</v>
      </c>
      <c r="U101" s="44" t="str">
        <f t="shared" si="23"/>
        <v>X</v>
      </c>
      <c r="V101" s="44" t="str">
        <f t="shared" si="24"/>
        <v xml:space="preserve"> </v>
      </c>
      <c r="W101" s="44" t="str">
        <f t="shared" si="25"/>
        <v xml:space="preserve"> </v>
      </c>
    </row>
    <row r="102" spans="1:23" s="48" customFormat="1" ht="29.4" customHeight="1" thickBot="1" x14ac:dyDescent="0.3">
      <c r="A102" s="44">
        <v>149</v>
      </c>
      <c r="B102" s="44"/>
      <c r="C102" s="44"/>
      <c r="D102" s="44"/>
      <c r="E102" s="44"/>
      <c r="F102" s="44">
        <f t="shared" si="26"/>
        <v>1</v>
      </c>
      <c r="G102" s="44"/>
      <c r="H102" s="44"/>
      <c r="I102" s="44"/>
      <c r="J102" s="44"/>
      <c r="K102" s="44"/>
      <c r="L102" s="44"/>
      <c r="M102" s="44" t="b">
        <f t="shared" si="20"/>
        <v>0</v>
      </c>
      <c r="N102" s="47">
        <f t="shared" si="21"/>
        <v>0</v>
      </c>
      <c r="O102" s="44"/>
      <c r="P102" s="44"/>
      <c r="Q102" s="44"/>
      <c r="R102" s="44"/>
      <c r="S102" s="44">
        <f t="shared" si="22"/>
        <v>0</v>
      </c>
      <c r="T102" s="44" t="str" cm="1">
        <f t="array" ref="T102">_xlfn.IFS(S102&lt;M102,"EFICIENTE",S102=M102,"EFICAZ",S102&gt;M102,"INEFICAZ")</f>
        <v>EFICIENTE</v>
      </c>
      <c r="U102" s="44" t="str">
        <f t="shared" si="23"/>
        <v>X</v>
      </c>
      <c r="V102" s="44" t="str">
        <f t="shared" si="24"/>
        <v xml:space="preserve"> </v>
      </c>
      <c r="W102" s="44" t="str">
        <f t="shared" si="25"/>
        <v xml:space="preserve"> </v>
      </c>
    </row>
    <row r="103" spans="1:23" s="48" customFormat="1" ht="29.4" customHeight="1" thickBot="1" x14ac:dyDescent="0.3">
      <c r="A103" s="44">
        <v>150</v>
      </c>
      <c r="B103" s="44"/>
      <c r="C103" s="44"/>
      <c r="D103" s="44"/>
      <c r="E103" s="44"/>
      <c r="F103" s="44">
        <f t="shared" si="26"/>
        <v>1</v>
      </c>
      <c r="G103" s="44"/>
      <c r="H103" s="44"/>
      <c r="I103" s="44"/>
      <c r="J103" s="44"/>
      <c r="K103" s="44"/>
      <c r="L103" s="44"/>
      <c r="M103" s="44" t="b">
        <f t="shared" si="20"/>
        <v>0</v>
      </c>
      <c r="N103" s="47">
        <f t="shared" si="21"/>
        <v>0</v>
      </c>
      <c r="O103" s="44"/>
      <c r="P103" s="44"/>
      <c r="Q103" s="44"/>
      <c r="R103" s="44"/>
      <c r="S103" s="44">
        <f t="shared" si="22"/>
        <v>0</v>
      </c>
      <c r="T103" s="44" t="str" cm="1">
        <f t="array" ref="T103">_xlfn.IFS(S103&lt;M103,"EFICIENTE",S103=M103,"EFICAZ",S103&gt;M103,"INEFICAZ")</f>
        <v>EFICIENTE</v>
      </c>
      <c r="U103" s="44" t="str">
        <f t="shared" si="23"/>
        <v>X</v>
      </c>
      <c r="V103" s="44" t="str">
        <f t="shared" si="24"/>
        <v xml:space="preserve"> </v>
      </c>
      <c r="W103" s="44" t="str">
        <f t="shared" si="25"/>
        <v xml:space="preserve"> </v>
      </c>
    </row>
    <row r="104" spans="1:23" s="48" customFormat="1" ht="29.4" customHeight="1" thickBot="1" x14ac:dyDescent="0.3">
      <c r="A104" s="44">
        <v>151</v>
      </c>
      <c r="B104" s="44"/>
      <c r="C104" s="44"/>
      <c r="D104" s="44"/>
      <c r="E104" s="44"/>
      <c r="F104" s="44">
        <f t="shared" si="26"/>
        <v>1</v>
      </c>
      <c r="G104" s="44"/>
      <c r="H104" s="44"/>
      <c r="I104" s="44"/>
      <c r="J104" s="44"/>
      <c r="K104" s="44"/>
      <c r="L104" s="44"/>
      <c r="M104" s="44" t="b">
        <f t="shared" si="20"/>
        <v>0</v>
      </c>
      <c r="N104" s="47">
        <f t="shared" si="21"/>
        <v>0</v>
      </c>
      <c r="O104" s="44"/>
      <c r="P104" s="44"/>
      <c r="Q104" s="44"/>
      <c r="R104" s="44"/>
      <c r="S104" s="44">
        <f t="shared" si="22"/>
        <v>0</v>
      </c>
      <c r="T104" s="44" t="str" cm="1">
        <f t="array" ref="T104">_xlfn.IFS(S104&lt;M104,"EFICIENTE",S104=M104,"EFICAZ",S104&gt;M104,"INEFICAZ")</f>
        <v>EFICIENTE</v>
      </c>
      <c r="U104" s="44" t="str">
        <f t="shared" si="23"/>
        <v>X</v>
      </c>
      <c r="V104" s="44" t="str">
        <f t="shared" si="24"/>
        <v xml:space="preserve"> </v>
      </c>
      <c r="W104" s="44" t="str">
        <f t="shared" si="25"/>
        <v xml:space="preserve"> </v>
      </c>
    </row>
    <row r="105" spans="1:23" s="48" customFormat="1" ht="29.4" customHeight="1" thickBot="1" x14ac:dyDescent="0.3">
      <c r="A105" s="44">
        <v>152</v>
      </c>
      <c r="B105" s="44"/>
      <c r="C105" s="44"/>
      <c r="D105" s="44"/>
      <c r="E105" s="44"/>
      <c r="F105" s="44">
        <f t="shared" si="26"/>
        <v>1</v>
      </c>
      <c r="G105" s="44"/>
      <c r="H105" s="44"/>
      <c r="I105" s="44"/>
      <c r="J105" s="44"/>
      <c r="K105" s="44"/>
      <c r="L105" s="44"/>
      <c r="M105" s="44" t="b">
        <f t="shared" si="20"/>
        <v>0</v>
      </c>
      <c r="N105" s="47">
        <f t="shared" si="21"/>
        <v>0</v>
      </c>
      <c r="O105" s="44"/>
      <c r="P105" s="44"/>
      <c r="Q105" s="44"/>
      <c r="R105" s="44"/>
      <c r="S105" s="44">
        <f t="shared" si="22"/>
        <v>0</v>
      </c>
      <c r="T105" s="44" t="str" cm="1">
        <f t="array" ref="T105">_xlfn.IFS(S105&lt;M105,"EFICIENTE",S105=M105,"EFICAZ",S105&gt;M105,"INEFICAZ")</f>
        <v>EFICIENTE</v>
      </c>
      <c r="U105" s="44" t="str">
        <f t="shared" si="23"/>
        <v>X</v>
      </c>
      <c r="V105" s="44" t="str">
        <f t="shared" si="24"/>
        <v xml:space="preserve"> </v>
      </c>
      <c r="W105" s="44" t="str">
        <f t="shared" si="25"/>
        <v xml:space="preserve"> </v>
      </c>
    </row>
    <row r="106" spans="1:23" s="48" customFormat="1" ht="29.4" customHeight="1" thickBot="1" x14ac:dyDescent="0.3">
      <c r="A106" s="44">
        <v>153</v>
      </c>
      <c r="B106" s="44"/>
      <c r="C106" s="44"/>
      <c r="D106" s="44"/>
      <c r="E106" s="44"/>
      <c r="F106" s="44">
        <f t="shared" si="26"/>
        <v>1</v>
      </c>
      <c r="G106" s="44"/>
      <c r="H106" s="44"/>
      <c r="I106" s="44"/>
      <c r="J106" s="44"/>
      <c r="K106" s="44"/>
      <c r="L106" s="44"/>
      <c r="M106" s="44" t="b">
        <f t="shared" si="20"/>
        <v>0</v>
      </c>
      <c r="N106" s="47">
        <f t="shared" si="21"/>
        <v>0</v>
      </c>
      <c r="O106" s="44"/>
      <c r="P106" s="44"/>
      <c r="Q106" s="44"/>
      <c r="R106" s="44"/>
      <c r="S106" s="44">
        <f t="shared" si="22"/>
        <v>0</v>
      </c>
      <c r="T106" s="44" t="str" cm="1">
        <f t="array" ref="T106">_xlfn.IFS(S106&lt;M106,"EFICIENTE",S106=M106,"EFICAZ",S106&gt;M106,"INEFICAZ")</f>
        <v>EFICIENTE</v>
      </c>
      <c r="U106" s="44" t="str">
        <f t="shared" si="23"/>
        <v>X</v>
      </c>
      <c r="V106" s="44" t="str">
        <f t="shared" si="24"/>
        <v xml:space="preserve"> </v>
      </c>
      <c r="W106" s="44" t="str">
        <f t="shared" si="25"/>
        <v xml:space="preserve"> </v>
      </c>
    </row>
    <row r="107" spans="1:23" s="48" customFormat="1" ht="29.4" customHeight="1" thickBot="1" x14ac:dyDescent="0.3">
      <c r="A107" s="44">
        <v>154</v>
      </c>
      <c r="B107" s="44"/>
      <c r="C107" s="44"/>
      <c r="D107" s="44"/>
      <c r="E107" s="44"/>
      <c r="F107" s="44">
        <f t="shared" si="26"/>
        <v>1</v>
      </c>
      <c r="G107" s="44"/>
      <c r="H107" s="44"/>
      <c r="I107" s="44"/>
      <c r="J107" s="44"/>
      <c r="K107" s="44"/>
      <c r="L107" s="44"/>
      <c r="M107" s="44" t="b">
        <f t="shared" si="20"/>
        <v>0</v>
      </c>
      <c r="N107" s="47">
        <f t="shared" si="21"/>
        <v>0</v>
      </c>
      <c r="O107" s="44"/>
      <c r="P107" s="44"/>
      <c r="Q107" s="44"/>
      <c r="R107" s="44"/>
      <c r="S107" s="44">
        <f t="shared" si="22"/>
        <v>0</v>
      </c>
      <c r="T107" s="44" t="str" cm="1">
        <f t="array" ref="T107">_xlfn.IFS(S107&lt;M107,"EFICIENTE",S107=M107,"EFICAZ",S107&gt;M107,"INEFICAZ")</f>
        <v>EFICIENTE</v>
      </c>
      <c r="U107" s="44" t="str">
        <f t="shared" si="23"/>
        <v>X</v>
      </c>
      <c r="V107" s="44" t="str">
        <f t="shared" si="24"/>
        <v xml:space="preserve"> </v>
      </c>
      <c r="W107" s="44" t="str">
        <f t="shared" si="25"/>
        <v xml:space="preserve"> </v>
      </c>
    </row>
    <row r="108" spans="1:23" s="48" customFormat="1" ht="29.4" customHeight="1" thickBot="1" x14ac:dyDescent="0.3">
      <c r="A108" s="44">
        <v>155</v>
      </c>
      <c r="B108" s="44"/>
      <c r="C108" s="44"/>
      <c r="D108" s="44"/>
      <c r="E108" s="44"/>
      <c r="F108" s="44">
        <f t="shared" si="26"/>
        <v>1</v>
      </c>
      <c r="G108" s="44"/>
      <c r="H108" s="44"/>
      <c r="I108" s="44"/>
      <c r="J108" s="44"/>
      <c r="K108" s="44"/>
      <c r="L108" s="44"/>
      <c r="M108" s="44" t="b">
        <f t="shared" si="20"/>
        <v>0</v>
      </c>
      <c r="N108" s="47">
        <f t="shared" si="21"/>
        <v>0</v>
      </c>
      <c r="O108" s="44"/>
      <c r="P108" s="44"/>
      <c r="Q108" s="44"/>
      <c r="R108" s="44"/>
      <c r="S108" s="44">
        <f t="shared" si="22"/>
        <v>0</v>
      </c>
      <c r="T108" s="44" t="str" cm="1">
        <f t="array" ref="T108">_xlfn.IFS(S108&lt;M108,"EFICIENTE",S108=M108,"EFICAZ",S108&gt;M108,"INEFICAZ")</f>
        <v>EFICIENTE</v>
      </c>
      <c r="U108" s="44" t="str">
        <f t="shared" si="23"/>
        <v>X</v>
      </c>
      <c r="V108" s="44" t="str">
        <f t="shared" si="24"/>
        <v xml:space="preserve"> </v>
      </c>
      <c r="W108" s="44" t="str">
        <f t="shared" si="25"/>
        <v xml:space="preserve"> </v>
      </c>
    </row>
    <row r="109" spans="1:23" s="48" customFormat="1" ht="29.4" customHeight="1" thickBot="1" x14ac:dyDescent="0.3">
      <c r="A109" s="44">
        <v>156</v>
      </c>
      <c r="B109" s="44"/>
      <c r="C109" s="44"/>
      <c r="D109" s="44"/>
      <c r="E109" s="44"/>
      <c r="F109" s="44">
        <f t="shared" si="26"/>
        <v>1</v>
      </c>
      <c r="G109" s="44"/>
      <c r="H109" s="44"/>
      <c r="I109" s="44"/>
      <c r="J109" s="44"/>
      <c r="K109" s="44"/>
      <c r="L109" s="44"/>
      <c r="M109" s="44" t="b">
        <f t="shared" si="20"/>
        <v>0</v>
      </c>
      <c r="N109" s="47">
        <f t="shared" si="21"/>
        <v>0</v>
      </c>
      <c r="O109" s="44"/>
      <c r="P109" s="44"/>
      <c r="Q109" s="44"/>
      <c r="R109" s="44"/>
      <c r="S109" s="44">
        <f t="shared" si="22"/>
        <v>0</v>
      </c>
      <c r="T109" s="44" t="str" cm="1">
        <f t="array" ref="T109">_xlfn.IFS(S109&lt;M109,"EFICIENTE",S109=M109,"EFICAZ",S109&gt;M109,"INEFICAZ")</f>
        <v>EFICIENTE</v>
      </c>
      <c r="U109" s="44" t="str">
        <f t="shared" si="23"/>
        <v>X</v>
      </c>
      <c r="V109" s="44" t="str">
        <f t="shared" si="24"/>
        <v xml:space="preserve"> </v>
      </c>
      <c r="W109" s="44" t="str">
        <f t="shared" si="25"/>
        <v xml:space="preserve"> </v>
      </c>
    </row>
    <row r="110" spans="1:23" s="48" customFormat="1" ht="29.4" customHeight="1" thickBot="1" x14ac:dyDescent="0.3">
      <c r="A110" s="44">
        <v>157</v>
      </c>
      <c r="B110" s="44"/>
      <c r="C110" s="44"/>
      <c r="D110" s="44"/>
      <c r="E110" s="44"/>
      <c r="F110" s="44">
        <f t="shared" si="26"/>
        <v>1</v>
      </c>
      <c r="G110" s="44"/>
      <c r="H110" s="44"/>
      <c r="I110" s="44"/>
      <c r="J110" s="44"/>
      <c r="K110" s="44"/>
      <c r="L110" s="44"/>
      <c r="M110" s="44" t="b">
        <f t="shared" si="20"/>
        <v>0</v>
      </c>
      <c r="N110" s="47">
        <f t="shared" si="21"/>
        <v>0</v>
      </c>
      <c r="O110" s="44"/>
      <c r="P110" s="44"/>
      <c r="Q110" s="44"/>
      <c r="R110" s="44"/>
      <c r="S110" s="44">
        <f t="shared" si="22"/>
        <v>0</v>
      </c>
      <c r="T110" s="44" t="str" cm="1">
        <f t="array" ref="T110">_xlfn.IFS(S110&lt;M110,"EFICIENTE",S110=M110,"EFICAZ",S110&gt;M110,"INEFICAZ")</f>
        <v>EFICIENTE</v>
      </c>
      <c r="U110" s="44" t="str">
        <f t="shared" si="23"/>
        <v>X</v>
      </c>
      <c r="V110" s="44" t="str">
        <f t="shared" si="24"/>
        <v xml:space="preserve"> </v>
      </c>
      <c r="W110" s="44" t="str">
        <f t="shared" si="25"/>
        <v xml:space="preserve"> </v>
      </c>
    </row>
    <row r="111" spans="1:23" s="48" customFormat="1" ht="29.4" customHeight="1" thickBot="1" x14ac:dyDescent="0.3">
      <c r="A111" s="44">
        <v>158</v>
      </c>
      <c r="B111" s="44"/>
      <c r="C111" s="44"/>
      <c r="D111" s="44"/>
      <c r="E111" s="44"/>
      <c r="F111" s="44">
        <f t="shared" si="26"/>
        <v>1</v>
      </c>
      <c r="G111" s="44"/>
      <c r="H111" s="44"/>
      <c r="I111" s="44"/>
      <c r="J111" s="44"/>
      <c r="K111" s="44"/>
      <c r="L111" s="44"/>
      <c r="M111" s="44" t="b">
        <f t="shared" si="20"/>
        <v>0</v>
      </c>
      <c r="N111" s="47">
        <f t="shared" si="21"/>
        <v>0</v>
      </c>
      <c r="O111" s="44"/>
      <c r="P111" s="44"/>
      <c r="Q111" s="44"/>
      <c r="R111" s="44"/>
      <c r="S111" s="44">
        <f t="shared" si="22"/>
        <v>0</v>
      </c>
      <c r="T111" s="44" t="str" cm="1">
        <f t="array" ref="T111">_xlfn.IFS(S111&lt;M111,"EFICIENTE",S111=M111,"EFICAZ",S111&gt;M111,"INEFICAZ")</f>
        <v>EFICIENTE</v>
      </c>
      <c r="U111" s="44" t="str">
        <f t="shared" si="23"/>
        <v>X</v>
      </c>
      <c r="V111" s="44" t="str">
        <f t="shared" si="24"/>
        <v xml:space="preserve"> </v>
      </c>
      <c r="W111" s="44" t="str">
        <f t="shared" si="25"/>
        <v xml:space="preserve"> </v>
      </c>
    </row>
    <row r="112" spans="1:23" s="48" customFormat="1" ht="29.4" customHeight="1" thickBot="1" x14ac:dyDescent="0.3">
      <c r="A112" s="44">
        <v>159</v>
      </c>
      <c r="B112" s="44"/>
      <c r="C112" s="44"/>
      <c r="D112" s="44"/>
      <c r="E112" s="44"/>
      <c r="F112" s="44">
        <f t="shared" si="26"/>
        <v>1</v>
      </c>
      <c r="G112" s="44"/>
      <c r="H112" s="44"/>
      <c r="I112" s="44"/>
      <c r="J112" s="44"/>
      <c r="K112" s="44"/>
      <c r="L112" s="44"/>
      <c r="M112" s="44" t="b">
        <f t="shared" si="20"/>
        <v>0</v>
      </c>
      <c r="N112" s="47">
        <f t="shared" si="21"/>
        <v>0</v>
      </c>
      <c r="O112" s="44"/>
      <c r="P112" s="44"/>
      <c r="Q112" s="44"/>
      <c r="R112" s="44"/>
      <c r="S112" s="44">
        <f t="shared" si="22"/>
        <v>0</v>
      </c>
      <c r="T112" s="44" t="str" cm="1">
        <f t="array" ref="T112">_xlfn.IFS(S112&lt;M112,"EFICIENTE",S112=M112,"EFICAZ",S112&gt;M112,"INEFICAZ")</f>
        <v>EFICIENTE</v>
      </c>
      <c r="U112" s="44" t="str">
        <f t="shared" si="23"/>
        <v>X</v>
      </c>
      <c r="V112" s="44" t="str">
        <f t="shared" si="24"/>
        <v xml:space="preserve"> </v>
      </c>
      <c r="W112" s="44" t="str">
        <f t="shared" si="25"/>
        <v xml:space="preserve"> </v>
      </c>
    </row>
    <row r="113" spans="1:23" s="48" customFormat="1" ht="29.4" customHeight="1" thickBot="1" x14ac:dyDescent="0.3">
      <c r="A113" s="44">
        <v>160</v>
      </c>
      <c r="B113" s="44"/>
      <c r="C113" s="44"/>
      <c r="D113" s="44"/>
      <c r="E113" s="44"/>
      <c r="F113" s="44">
        <f t="shared" si="26"/>
        <v>1</v>
      </c>
      <c r="G113" s="44"/>
      <c r="H113" s="44"/>
      <c r="I113" s="44"/>
      <c r="J113" s="44"/>
      <c r="K113" s="44"/>
      <c r="L113" s="44"/>
      <c r="M113" s="44" t="b">
        <f t="shared" si="20"/>
        <v>0</v>
      </c>
      <c r="N113" s="47">
        <f t="shared" si="21"/>
        <v>0</v>
      </c>
      <c r="O113" s="44"/>
      <c r="P113" s="44"/>
      <c r="Q113" s="44"/>
      <c r="R113" s="44"/>
      <c r="S113" s="44">
        <f t="shared" si="22"/>
        <v>0</v>
      </c>
      <c r="T113" s="44" t="str" cm="1">
        <f t="array" ref="T113">_xlfn.IFS(S113&lt;M113,"EFICIENTE",S113=M113,"EFICAZ",S113&gt;M113,"INEFICAZ")</f>
        <v>EFICIENTE</v>
      </c>
      <c r="U113" s="44" t="str">
        <f t="shared" si="23"/>
        <v>X</v>
      </c>
      <c r="V113" s="44" t="str">
        <f t="shared" si="24"/>
        <v xml:space="preserve"> </v>
      </c>
      <c r="W113" s="44" t="str">
        <f t="shared" si="25"/>
        <v xml:space="preserve"> </v>
      </c>
    </row>
    <row r="114" spans="1:23" s="48" customFormat="1" ht="29.4" customHeight="1" thickBot="1" x14ac:dyDescent="0.3">
      <c r="A114" s="44">
        <v>161</v>
      </c>
      <c r="B114" s="44"/>
      <c r="C114" s="44"/>
      <c r="D114" s="44"/>
      <c r="E114" s="44"/>
      <c r="F114" s="44">
        <f t="shared" si="26"/>
        <v>1</v>
      </c>
      <c r="G114" s="44"/>
      <c r="H114" s="44"/>
      <c r="I114" s="44"/>
      <c r="J114" s="44"/>
      <c r="K114" s="44"/>
      <c r="L114" s="44"/>
      <c r="M114" s="44" t="b">
        <f t="shared" si="20"/>
        <v>0</v>
      </c>
      <c r="N114" s="47">
        <f t="shared" si="21"/>
        <v>0</v>
      </c>
      <c r="O114" s="44"/>
      <c r="P114" s="44"/>
      <c r="Q114" s="44"/>
      <c r="R114" s="44"/>
      <c r="S114" s="44">
        <f t="shared" si="22"/>
        <v>0</v>
      </c>
      <c r="T114" s="44" t="str" cm="1">
        <f t="array" ref="T114">_xlfn.IFS(S114&lt;M114,"EFICIENTE",S114=M114,"EFICAZ",S114&gt;M114,"INEFICAZ")</f>
        <v>EFICIENTE</v>
      </c>
      <c r="U114" s="44" t="str">
        <f t="shared" si="23"/>
        <v>X</v>
      </c>
      <c r="V114" s="44" t="str">
        <f t="shared" si="24"/>
        <v xml:space="preserve"> </v>
      </c>
      <c r="W114" s="44" t="str">
        <f t="shared" si="25"/>
        <v xml:space="preserve"> </v>
      </c>
    </row>
    <row r="115" spans="1:23" s="48" customFormat="1" ht="29.4" customHeight="1" thickBot="1" x14ac:dyDescent="0.3">
      <c r="A115" s="44">
        <v>162</v>
      </c>
      <c r="B115" s="44"/>
      <c r="C115" s="44"/>
      <c r="D115" s="44"/>
      <c r="E115" s="44"/>
      <c r="F115" s="44">
        <f t="shared" si="26"/>
        <v>1</v>
      </c>
      <c r="G115" s="44"/>
      <c r="H115" s="44"/>
      <c r="I115" s="44"/>
      <c r="J115" s="44"/>
      <c r="K115" s="44"/>
      <c r="L115" s="44"/>
      <c r="M115" s="44" t="b">
        <f t="shared" si="20"/>
        <v>0</v>
      </c>
      <c r="N115" s="47">
        <f t="shared" si="21"/>
        <v>0</v>
      </c>
      <c r="O115" s="44"/>
      <c r="P115" s="44"/>
      <c r="Q115" s="44"/>
      <c r="R115" s="44"/>
      <c r="S115" s="44">
        <f t="shared" si="22"/>
        <v>0</v>
      </c>
      <c r="T115" s="44" t="str" cm="1">
        <f t="array" ref="T115">_xlfn.IFS(S115&lt;M115,"EFICIENTE",S115=M115,"EFICAZ",S115&gt;M115,"INEFICAZ")</f>
        <v>EFICIENTE</v>
      </c>
      <c r="U115" s="44" t="str">
        <f t="shared" si="23"/>
        <v>X</v>
      </c>
      <c r="V115" s="44" t="str">
        <f t="shared" si="24"/>
        <v xml:space="preserve"> </v>
      </c>
      <c r="W115" s="44" t="str">
        <f t="shared" si="25"/>
        <v xml:space="preserve"> </v>
      </c>
    </row>
    <row r="116" spans="1:23" s="48" customFormat="1" ht="29.4" customHeight="1" thickBot="1" x14ac:dyDescent="0.3">
      <c r="A116" s="44">
        <v>163</v>
      </c>
      <c r="B116" s="44"/>
      <c r="C116" s="44"/>
      <c r="D116" s="44"/>
      <c r="E116" s="44"/>
      <c r="F116" s="44">
        <f t="shared" si="26"/>
        <v>1</v>
      </c>
      <c r="G116" s="44"/>
      <c r="H116" s="44"/>
      <c r="I116" s="44"/>
      <c r="J116" s="44"/>
      <c r="K116" s="44"/>
      <c r="L116" s="44"/>
      <c r="M116" s="44" t="b">
        <f t="shared" si="20"/>
        <v>0</v>
      </c>
      <c r="N116" s="47">
        <f t="shared" si="21"/>
        <v>0</v>
      </c>
      <c r="O116" s="44"/>
      <c r="P116" s="44"/>
      <c r="Q116" s="44"/>
      <c r="R116" s="44"/>
      <c r="S116" s="44">
        <f t="shared" si="22"/>
        <v>0</v>
      </c>
      <c r="T116" s="44" t="str" cm="1">
        <f t="array" ref="T116">_xlfn.IFS(S116&lt;M116,"EFICIENTE",S116=M116,"EFICAZ",S116&gt;M116,"INEFICAZ")</f>
        <v>EFICIENTE</v>
      </c>
      <c r="U116" s="44" t="str">
        <f t="shared" si="23"/>
        <v>X</v>
      </c>
      <c r="V116" s="44" t="str">
        <f t="shared" si="24"/>
        <v xml:space="preserve"> </v>
      </c>
      <c r="W116" s="44" t="str">
        <f t="shared" si="25"/>
        <v xml:space="preserve"> </v>
      </c>
    </row>
    <row r="117" spans="1:23" s="48" customFormat="1" ht="29.4" customHeight="1" thickBot="1" x14ac:dyDescent="0.3">
      <c r="A117" s="44">
        <v>164</v>
      </c>
      <c r="B117" s="44"/>
      <c r="C117" s="44"/>
      <c r="D117" s="44"/>
      <c r="E117" s="44"/>
      <c r="F117" s="44">
        <f t="shared" si="26"/>
        <v>1</v>
      </c>
      <c r="G117" s="44"/>
      <c r="H117" s="44"/>
      <c r="I117" s="44"/>
      <c r="J117" s="44"/>
      <c r="K117" s="44"/>
      <c r="L117" s="44"/>
      <c r="M117" s="44" t="b">
        <f t="shared" si="20"/>
        <v>0</v>
      </c>
      <c r="N117" s="47">
        <f t="shared" si="21"/>
        <v>0</v>
      </c>
      <c r="O117" s="44"/>
      <c r="P117" s="44"/>
      <c r="Q117" s="44"/>
      <c r="R117" s="44"/>
      <c r="S117" s="44">
        <f t="shared" si="22"/>
        <v>0</v>
      </c>
      <c r="T117" s="44" t="str" cm="1">
        <f t="array" ref="T117">_xlfn.IFS(S117&lt;M117,"EFICIENTE",S117=M117,"EFICAZ",S117&gt;M117,"INEFICAZ")</f>
        <v>EFICIENTE</v>
      </c>
      <c r="U117" s="44" t="str">
        <f t="shared" si="23"/>
        <v>X</v>
      </c>
      <c r="V117" s="44" t="str">
        <f t="shared" si="24"/>
        <v xml:space="preserve"> </v>
      </c>
      <c r="W117" s="44" t="str">
        <f t="shared" si="25"/>
        <v xml:space="preserve"> </v>
      </c>
    </row>
    <row r="118" spans="1:23" s="48" customFormat="1" ht="29.4" customHeight="1" thickBot="1" x14ac:dyDescent="0.3">
      <c r="A118" s="44">
        <v>165</v>
      </c>
      <c r="B118" s="44"/>
      <c r="C118" s="44"/>
      <c r="D118" s="44"/>
      <c r="E118" s="44"/>
      <c r="F118" s="44">
        <f t="shared" si="26"/>
        <v>1</v>
      </c>
      <c r="G118" s="44"/>
      <c r="H118" s="44"/>
      <c r="I118" s="44"/>
      <c r="J118" s="44"/>
      <c r="K118" s="44"/>
      <c r="L118" s="44"/>
      <c r="M118" s="44" t="b">
        <f t="shared" si="20"/>
        <v>0</v>
      </c>
      <c r="N118" s="47">
        <f t="shared" si="21"/>
        <v>0</v>
      </c>
      <c r="O118" s="44"/>
      <c r="P118" s="44"/>
      <c r="Q118" s="44"/>
      <c r="R118" s="44"/>
      <c r="S118" s="44">
        <f t="shared" si="22"/>
        <v>0</v>
      </c>
      <c r="T118" s="44" t="str" cm="1">
        <f t="array" ref="T118">_xlfn.IFS(S118&lt;M118,"EFICIENTE",S118=M118,"EFICAZ",S118&gt;M118,"INEFICAZ")</f>
        <v>EFICIENTE</v>
      </c>
      <c r="U118" s="44" t="str">
        <f t="shared" si="23"/>
        <v>X</v>
      </c>
      <c r="V118" s="44" t="str">
        <f t="shared" si="24"/>
        <v xml:space="preserve"> </v>
      </c>
      <c r="W118" s="44" t="str">
        <f t="shared" si="25"/>
        <v xml:space="preserve"> </v>
      </c>
    </row>
    <row r="119" spans="1:23" s="48" customFormat="1" ht="29.4" customHeight="1" thickBot="1" x14ac:dyDescent="0.3">
      <c r="A119" s="44">
        <v>166</v>
      </c>
      <c r="B119" s="44"/>
      <c r="C119" s="44"/>
      <c r="D119" s="44"/>
      <c r="E119" s="44"/>
      <c r="F119" s="44">
        <f t="shared" si="26"/>
        <v>1</v>
      </c>
      <c r="G119" s="44"/>
      <c r="H119" s="44"/>
      <c r="I119" s="44"/>
      <c r="J119" s="44"/>
      <c r="K119" s="44"/>
      <c r="L119" s="44"/>
      <c r="M119" s="44" t="b">
        <f t="shared" si="20"/>
        <v>0</v>
      </c>
      <c r="N119" s="47">
        <f t="shared" si="21"/>
        <v>0</v>
      </c>
      <c r="O119" s="44"/>
      <c r="P119" s="44"/>
      <c r="Q119" s="44"/>
      <c r="R119" s="44"/>
      <c r="S119" s="44">
        <f t="shared" si="22"/>
        <v>0</v>
      </c>
      <c r="T119" s="44" t="str" cm="1">
        <f t="array" ref="T119">_xlfn.IFS(S119&lt;M119,"EFICIENTE",S119=M119,"EFICAZ",S119&gt;M119,"INEFICAZ")</f>
        <v>EFICIENTE</v>
      </c>
      <c r="U119" s="44" t="str">
        <f t="shared" si="23"/>
        <v>X</v>
      </c>
      <c r="V119" s="44" t="str">
        <f t="shared" si="24"/>
        <v xml:space="preserve"> </v>
      </c>
      <c r="W119" s="44" t="str">
        <f t="shared" si="25"/>
        <v xml:space="preserve"> </v>
      </c>
    </row>
    <row r="120" spans="1:23" s="48" customFormat="1" ht="29.4" customHeight="1" thickBot="1" x14ac:dyDescent="0.3">
      <c r="A120" s="44">
        <v>167</v>
      </c>
      <c r="B120" s="44"/>
      <c r="C120" s="44"/>
      <c r="D120" s="44"/>
      <c r="E120" s="44"/>
      <c r="F120" s="44">
        <f t="shared" si="26"/>
        <v>1</v>
      </c>
      <c r="G120" s="44"/>
      <c r="H120" s="44"/>
      <c r="I120" s="44"/>
      <c r="J120" s="44"/>
      <c r="K120" s="44"/>
      <c r="L120" s="44"/>
      <c r="M120" s="44" t="b">
        <f t="shared" si="20"/>
        <v>0</v>
      </c>
      <c r="N120" s="47">
        <f t="shared" si="21"/>
        <v>0</v>
      </c>
      <c r="O120" s="44"/>
      <c r="P120" s="44"/>
      <c r="Q120" s="44"/>
      <c r="R120" s="44"/>
      <c r="S120" s="44">
        <f t="shared" si="22"/>
        <v>0</v>
      </c>
      <c r="T120" s="44" t="str" cm="1">
        <f t="array" ref="T120">_xlfn.IFS(S120&lt;M120,"EFICIENTE",S120=M120,"EFICAZ",S120&gt;M120,"INEFICAZ")</f>
        <v>EFICIENTE</v>
      </c>
      <c r="U120" s="44" t="str">
        <f t="shared" si="23"/>
        <v>X</v>
      </c>
      <c r="V120" s="44" t="str">
        <f t="shared" si="24"/>
        <v xml:space="preserve"> </v>
      </c>
      <c r="W120" s="44" t="str">
        <f t="shared" si="25"/>
        <v xml:space="preserve"> </v>
      </c>
    </row>
    <row r="121" spans="1:23" s="48" customFormat="1" ht="29.4" customHeight="1" thickBot="1" x14ac:dyDescent="0.3">
      <c r="A121" s="44">
        <v>168</v>
      </c>
      <c r="B121" s="44"/>
      <c r="C121" s="44"/>
      <c r="D121" s="44"/>
      <c r="E121" s="44"/>
      <c r="F121" s="44">
        <f t="shared" si="26"/>
        <v>1</v>
      </c>
      <c r="G121" s="44"/>
      <c r="H121" s="44"/>
      <c r="I121" s="44"/>
      <c r="J121" s="44"/>
      <c r="K121" s="44"/>
      <c r="L121" s="44"/>
      <c r="M121" s="44" t="b">
        <f t="shared" si="20"/>
        <v>0</v>
      </c>
      <c r="N121" s="47">
        <f t="shared" si="21"/>
        <v>0</v>
      </c>
      <c r="O121" s="44"/>
      <c r="P121" s="44"/>
      <c r="Q121" s="44"/>
      <c r="R121" s="44"/>
      <c r="S121" s="44">
        <f t="shared" si="22"/>
        <v>0</v>
      </c>
      <c r="T121" s="44" t="str" cm="1">
        <f t="array" ref="T121">_xlfn.IFS(S121&lt;M121,"EFICIENTE",S121=M121,"EFICAZ",S121&gt;M121,"INEFICAZ")</f>
        <v>EFICIENTE</v>
      </c>
      <c r="U121" s="44" t="str">
        <f t="shared" si="23"/>
        <v>X</v>
      </c>
      <c r="V121" s="44" t="str">
        <f t="shared" si="24"/>
        <v xml:space="preserve"> </v>
      </c>
      <c r="W121" s="44" t="str">
        <f t="shared" si="25"/>
        <v xml:space="preserve"> </v>
      </c>
    </row>
    <row r="122" spans="1:23" s="48" customFormat="1" ht="29.4" customHeight="1" thickBot="1" x14ac:dyDescent="0.3">
      <c r="A122" s="44">
        <v>169</v>
      </c>
      <c r="B122" s="44"/>
      <c r="C122" s="44"/>
      <c r="D122" s="44"/>
      <c r="E122" s="44"/>
      <c r="F122" s="44">
        <f t="shared" si="26"/>
        <v>1</v>
      </c>
      <c r="G122" s="44"/>
      <c r="H122" s="44"/>
      <c r="I122" s="44"/>
      <c r="J122" s="44"/>
      <c r="K122" s="44"/>
      <c r="L122" s="44"/>
      <c r="M122" s="44" t="b">
        <f t="shared" si="20"/>
        <v>0</v>
      </c>
      <c r="N122" s="47">
        <f t="shared" si="21"/>
        <v>0</v>
      </c>
      <c r="O122" s="44"/>
      <c r="P122" s="44"/>
      <c r="Q122" s="44"/>
      <c r="R122" s="44"/>
      <c r="S122" s="44">
        <f t="shared" si="22"/>
        <v>0</v>
      </c>
      <c r="T122" s="44" t="str" cm="1">
        <f t="array" ref="T122">_xlfn.IFS(S122&lt;M122,"EFICIENTE",S122=M122,"EFICAZ",S122&gt;M122,"INEFICAZ")</f>
        <v>EFICIENTE</v>
      </c>
      <c r="U122" s="44" t="str">
        <f t="shared" si="23"/>
        <v>X</v>
      </c>
      <c r="V122" s="44" t="str">
        <f t="shared" si="24"/>
        <v xml:space="preserve"> </v>
      </c>
      <c r="W122" s="44" t="str">
        <f t="shared" si="25"/>
        <v xml:space="preserve"> </v>
      </c>
    </row>
    <row r="123" spans="1:23" s="48" customFormat="1" ht="29.4" customHeight="1" thickBot="1" x14ac:dyDescent="0.3">
      <c r="A123" s="44">
        <v>170</v>
      </c>
      <c r="B123" s="44"/>
      <c r="C123" s="44"/>
      <c r="D123" s="44"/>
      <c r="E123" s="44"/>
      <c r="F123" s="44">
        <f t="shared" si="26"/>
        <v>1</v>
      </c>
      <c r="G123" s="44"/>
      <c r="H123" s="44"/>
      <c r="I123" s="44"/>
      <c r="J123" s="44"/>
      <c r="K123" s="44"/>
      <c r="L123" s="44"/>
      <c r="M123" s="44" t="b">
        <f t="shared" si="20"/>
        <v>0</v>
      </c>
      <c r="N123" s="47">
        <f t="shared" si="21"/>
        <v>0</v>
      </c>
      <c r="O123" s="44"/>
      <c r="P123" s="44"/>
      <c r="Q123" s="44"/>
      <c r="R123" s="44"/>
      <c r="S123" s="44">
        <f t="shared" si="22"/>
        <v>0</v>
      </c>
      <c r="T123" s="44" t="str" cm="1">
        <f t="array" ref="T123">_xlfn.IFS(S123&lt;M123,"EFICIENTE",S123=M123,"EFICAZ",S123&gt;M123,"INEFICAZ")</f>
        <v>EFICIENTE</v>
      </c>
      <c r="U123" s="44" t="str">
        <f t="shared" si="23"/>
        <v>X</v>
      </c>
      <c r="V123" s="44" t="str">
        <f t="shared" si="24"/>
        <v xml:space="preserve"> </v>
      </c>
      <c r="W123" s="44" t="str">
        <f t="shared" si="25"/>
        <v xml:space="preserve"> </v>
      </c>
    </row>
    <row r="124" spans="1:23" s="48" customFormat="1" ht="29.4" customHeight="1" thickBot="1" x14ac:dyDescent="0.3">
      <c r="A124" s="44">
        <v>171</v>
      </c>
      <c r="B124" s="44"/>
      <c r="C124" s="44"/>
      <c r="D124" s="44"/>
      <c r="E124" s="44"/>
      <c r="F124" s="44">
        <f t="shared" si="26"/>
        <v>1</v>
      </c>
      <c r="G124" s="44"/>
      <c r="H124" s="44"/>
      <c r="I124" s="44"/>
      <c r="J124" s="44"/>
      <c r="K124" s="44"/>
      <c r="L124" s="44"/>
      <c r="M124" s="44" t="b">
        <f t="shared" si="20"/>
        <v>0</v>
      </c>
      <c r="N124" s="47">
        <f t="shared" si="21"/>
        <v>0</v>
      </c>
      <c r="O124" s="44"/>
      <c r="P124" s="44"/>
      <c r="Q124" s="44"/>
      <c r="R124" s="44"/>
      <c r="S124" s="44">
        <f t="shared" si="22"/>
        <v>0</v>
      </c>
      <c r="T124" s="44" t="str" cm="1">
        <f t="array" ref="T124">_xlfn.IFS(S124&lt;M124,"EFICIENTE",S124=M124,"EFICAZ",S124&gt;M124,"INEFICAZ")</f>
        <v>EFICIENTE</v>
      </c>
      <c r="U124" s="44" t="str">
        <f t="shared" si="23"/>
        <v>X</v>
      </c>
      <c r="V124" s="44" t="str">
        <f t="shared" si="24"/>
        <v xml:space="preserve"> </v>
      </c>
      <c r="W124" s="44" t="str">
        <f t="shared" si="25"/>
        <v xml:space="preserve"> </v>
      </c>
    </row>
    <row r="125" spans="1:23" s="48" customFormat="1" ht="29.4" customHeight="1" thickBot="1" x14ac:dyDescent="0.3">
      <c r="A125" s="44">
        <v>172</v>
      </c>
      <c r="B125" s="44"/>
      <c r="C125" s="44"/>
      <c r="D125" s="44"/>
      <c r="E125" s="44"/>
      <c r="F125" s="44">
        <f t="shared" si="26"/>
        <v>1</v>
      </c>
      <c r="G125" s="44"/>
      <c r="H125" s="44"/>
      <c r="I125" s="44"/>
      <c r="J125" s="44"/>
      <c r="K125" s="44"/>
      <c r="L125" s="44"/>
      <c r="M125" s="44" t="b">
        <f t="shared" si="20"/>
        <v>0</v>
      </c>
      <c r="N125" s="47">
        <f t="shared" si="21"/>
        <v>0</v>
      </c>
      <c r="O125" s="44"/>
      <c r="P125" s="44"/>
      <c r="Q125" s="44"/>
      <c r="R125" s="44"/>
      <c r="S125" s="44">
        <f t="shared" si="22"/>
        <v>0</v>
      </c>
      <c r="T125" s="44" t="str" cm="1">
        <f t="array" ref="T125">_xlfn.IFS(S125&lt;M125,"EFICIENTE",S125=M125,"EFICAZ",S125&gt;M125,"INEFICAZ")</f>
        <v>EFICIENTE</v>
      </c>
      <c r="U125" s="44" t="str">
        <f t="shared" si="23"/>
        <v>X</v>
      </c>
      <c r="V125" s="44" t="str">
        <f t="shared" si="24"/>
        <v xml:space="preserve"> </v>
      </c>
      <c r="W125" s="44" t="str">
        <f t="shared" si="25"/>
        <v xml:space="preserve"> </v>
      </c>
    </row>
    <row r="126" spans="1:23" s="48" customFormat="1" ht="29.4" customHeight="1" thickBot="1" x14ac:dyDescent="0.3">
      <c r="A126" s="44">
        <v>173</v>
      </c>
      <c r="B126" s="44"/>
      <c r="C126" s="44"/>
      <c r="D126" s="44"/>
      <c r="E126" s="44"/>
      <c r="F126" s="44">
        <f t="shared" si="26"/>
        <v>1</v>
      </c>
      <c r="G126" s="44"/>
      <c r="H126" s="44"/>
      <c r="I126" s="44"/>
      <c r="J126" s="44"/>
      <c r="K126" s="44"/>
      <c r="L126" s="44"/>
      <c r="M126" s="44" t="b">
        <f t="shared" si="20"/>
        <v>0</v>
      </c>
      <c r="N126" s="47">
        <f t="shared" si="21"/>
        <v>0</v>
      </c>
      <c r="O126" s="44"/>
      <c r="P126" s="44"/>
      <c r="Q126" s="44"/>
      <c r="R126" s="44"/>
      <c r="S126" s="44">
        <f t="shared" si="22"/>
        <v>0</v>
      </c>
      <c r="T126" s="44" t="str" cm="1">
        <f t="array" ref="T126">_xlfn.IFS(S126&lt;M126,"EFICIENTE",S126=M126,"EFICAZ",S126&gt;M126,"INEFICAZ")</f>
        <v>EFICIENTE</v>
      </c>
      <c r="U126" s="44" t="str">
        <f t="shared" si="23"/>
        <v>X</v>
      </c>
      <c r="V126" s="44" t="str">
        <f t="shared" si="24"/>
        <v xml:space="preserve"> </v>
      </c>
      <c r="W126" s="44" t="str">
        <f t="shared" si="25"/>
        <v xml:space="preserve"> </v>
      </c>
    </row>
    <row r="127" spans="1:23" s="48" customFormat="1" ht="29.4" customHeight="1" thickBot="1" x14ac:dyDescent="0.3">
      <c r="A127" s="44">
        <v>174</v>
      </c>
      <c r="B127" s="44"/>
      <c r="C127" s="44"/>
      <c r="D127" s="44"/>
      <c r="E127" s="44"/>
      <c r="F127" s="44">
        <f t="shared" si="26"/>
        <v>1</v>
      </c>
      <c r="G127" s="44"/>
      <c r="H127" s="44"/>
      <c r="I127" s="44"/>
      <c r="J127" s="44"/>
      <c r="K127" s="44"/>
      <c r="L127" s="44"/>
      <c r="M127" s="44" t="b">
        <f t="shared" si="20"/>
        <v>0</v>
      </c>
      <c r="N127" s="47">
        <f t="shared" si="21"/>
        <v>0</v>
      </c>
      <c r="O127" s="44"/>
      <c r="P127" s="44"/>
      <c r="Q127" s="44"/>
      <c r="R127" s="44"/>
      <c r="S127" s="44">
        <f t="shared" si="22"/>
        <v>0</v>
      </c>
      <c r="T127" s="44" t="str" cm="1">
        <f t="array" ref="T127">_xlfn.IFS(S127&lt;M127,"EFICIENTE",S127=M127,"EFICAZ",S127&gt;M127,"INEFICAZ")</f>
        <v>EFICIENTE</v>
      </c>
      <c r="U127" s="44" t="str">
        <f t="shared" si="23"/>
        <v>X</v>
      </c>
      <c r="V127" s="44" t="str">
        <f t="shared" si="24"/>
        <v xml:space="preserve"> </v>
      </c>
      <c r="W127" s="44" t="str">
        <f t="shared" si="25"/>
        <v xml:space="preserve"> </v>
      </c>
    </row>
    <row r="128" spans="1:23" s="48" customFormat="1" ht="29.4" customHeight="1" thickBot="1" x14ac:dyDescent="0.3">
      <c r="A128" s="44">
        <v>175</v>
      </c>
      <c r="B128" s="44"/>
      <c r="C128" s="44"/>
      <c r="D128" s="44"/>
      <c r="E128" s="44"/>
      <c r="F128" s="44">
        <f t="shared" si="26"/>
        <v>1</v>
      </c>
      <c r="G128" s="44"/>
      <c r="H128" s="44"/>
      <c r="I128" s="44"/>
      <c r="J128" s="44"/>
      <c r="K128" s="44"/>
      <c r="L128" s="44"/>
      <c r="M128" s="44" t="b">
        <f t="shared" si="20"/>
        <v>0</v>
      </c>
      <c r="N128" s="47">
        <f t="shared" si="21"/>
        <v>0</v>
      </c>
      <c r="O128" s="44"/>
      <c r="P128" s="44"/>
      <c r="Q128" s="44"/>
      <c r="R128" s="44"/>
      <c r="S128" s="44">
        <f t="shared" si="22"/>
        <v>0</v>
      </c>
      <c r="T128" s="44" t="str" cm="1">
        <f t="array" ref="T128">_xlfn.IFS(S128&lt;M128,"EFICIENTE",S128=M128,"EFICAZ",S128&gt;M128,"INEFICAZ")</f>
        <v>EFICIENTE</v>
      </c>
      <c r="U128" s="44" t="str">
        <f t="shared" si="23"/>
        <v>X</v>
      </c>
      <c r="V128" s="44" t="str">
        <f t="shared" si="24"/>
        <v xml:space="preserve"> </v>
      </c>
      <c r="W128" s="44" t="str">
        <f t="shared" si="25"/>
        <v xml:space="preserve"> </v>
      </c>
    </row>
    <row r="129" spans="1:23" s="48" customFormat="1" ht="29.4" customHeight="1" thickBot="1" x14ac:dyDescent="0.3">
      <c r="A129" s="44">
        <v>176</v>
      </c>
      <c r="B129" s="44"/>
      <c r="C129" s="44"/>
      <c r="D129" s="44"/>
      <c r="E129" s="44"/>
      <c r="F129" s="44">
        <f t="shared" si="26"/>
        <v>1</v>
      </c>
      <c r="G129" s="44"/>
      <c r="H129" s="44"/>
      <c r="I129" s="44"/>
      <c r="J129" s="44"/>
      <c r="K129" s="44"/>
      <c r="L129" s="44"/>
      <c r="M129" s="44" t="b">
        <f t="shared" si="20"/>
        <v>0</v>
      </c>
      <c r="N129" s="47">
        <f t="shared" si="21"/>
        <v>0</v>
      </c>
      <c r="O129" s="44"/>
      <c r="P129" s="44"/>
      <c r="Q129" s="44"/>
      <c r="R129" s="44"/>
      <c r="S129" s="44">
        <f t="shared" si="22"/>
        <v>0</v>
      </c>
      <c r="T129" s="44" t="str" cm="1">
        <f t="array" ref="T129">_xlfn.IFS(S129&lt;M129,"EFICIENTE",S129=M129,"EFICAZ",S129&gt;M129,"INEFICAZ")</f>
        <v>EFICIENTE</v>
      </c>
      <c r="U129" s="44" t="str">
        <f t="shared" si="23"/>
        <v>X</v>
      </c>
      <c r="V129" s="44" t="str">
        <f t="shared" si="24"/>
        <v xml:space="preserve"> </v>
      </c>
      <c r="W129" s="44" t="str">
        <f t="shared" si="25"/>
        <v xml:space="preserve"> </v>
      </c>
    </row>
    <row r="130" spans="1:23" s="48" customFormat="1" ht="29.4" customHeight="1" thickBot="1" x14ac:dyDescent="0.3">
      <c r="A130" s="44">
        <v>177</v>
      </c>
      <c r="B130" s="44"/>
      <c r="C130" s="44"/>
      <c r="D130" s="44"/>
      <c r="E130" s="44"/>
      <c r="F130" s="44">
        <f t="shared" si="26"/>
        <v>1</v>
      </c>
      <c r="G130" s="44"/>
      <c r="H130" s="44"/>
      <c r="I130" s="44"/>
      <c r="J130" s="44"/>
      <c r="K130" s="44"/>
      <c r="L130" s="44"/>
      <c r="M130" s="44" t="b">
        <f t="shared" si="20"/>
        <v>0</v>
      </c>
      <c r="N130" s="47">
        <f t="shared" si="21"/>
        <v>0</v>
      </c>
      <c r="O130" s="44"/>
      <c r="P130" s="44"/>
      <c r="Q130" s="44"/>
      <c r="R130" s="44"/>
      <c r="S130" s="44">
        <f t="shared" si="22"/>
        <v>0</v>
      </c>
      <c r="T130" s="44" t="str" cm="1">
        <f t="array" ref="T130">_xlfn.IFS(S130&lt;M130,"EFICIENTE",S130=M130,"EFICAZ",S130&gt;M130,"INEFICAZ")</f>
        <v>EFICIENTE</v>
      </c>
      <c r="U130" s="44" t="str">
        <f t="shared" si="23"/>
        <v>X</v>
      </c>
      <c r="V130" s="44" t="str">
        <f t="shared" si="24"/>
        <v xml:space="preserve"> </v>
      </c>
      <c r="W130" s="44" t="str">
        <f t="shared" si="25"/>
        <v xml:space="preserve"> </v>
      </c>
    </row>
    <row r="131" spans="1:23" s="48" customFormat="1" ht="29.4" customHeight="1" thickBot="1" x14ac:dyDescent="0.3">
      <c r="A131" s="44">
        <v>178</v>
      </c>
      <c r="B131" s="44"/>
      <c r="C131" s="44"/>
      <c r="D131" s="44"/>
      <c r="E131" s="44"/>
      <c r="F131" s="44">
        <f t="shared" si="26"/>
        <v>1</v>
      </c>
      <c r="G131" s="44"/>
      <c r="H131" s="44"/>
      <c r="I131" s="44"/>
      <c r="J131" s="44"/>
      <c r="K131" s="44"/>
      <c r="L131" s="44"/>
      <c r="M131" s="44" t="b">
        <f t="shared" si="20"/>
        <v>0</v>
      </c>
      <c r="N131" s="47">
        <f t="shared" si="21"/>
        <v>0</v>
      </c>
      <c r="O131" s="44"/>
      <c r="P131" s="44"/>
      <c r="Q131" s="44"/>
      <c r="R131" s="44"/>
      <c r="S131" s="44">
        <f t="shared" si="22"/>
        <v>0</v>
      </c>
      <c r="T131" s="44" t="str" cm="1">
        <f t="array" ref="T131">_xlfn.IFS(S131&lt;M131,"EFICIENTE",S131=M131,"EFICAZ",S131&gt;M131,"INEFICAZ")</f>
        <v>EFICIENTE</v>
      </c>
      <c r="U131" s="44" t="str">
        <f t="shared" si="23"/>
        <v>X</v>
      </c>
      <c r="V131" s="44" t="str">
        <f t="shared" si="24"/>
        <v xml:space="preserve"> </v>
      </c>
      <c r="W131" s="44" t="str">
        <f t="shared" si="25"/>
        <v xml:space="preserve"> </v>
      </c>
    </row>
    <row r="132" spans="1:23" s="48" customFormat="1" ht="29.4" customHeight="1" thickBot="1" x14ac:dyDescent="0.3">
      <c r="A132" s="44">
        <v>179</v>
      </c>
      <c r="B132" s="44"/>
      <c r="C132" s="44"/>
      <c r="D132" s="44"/>
      <c r="E132" s="44"/>
      <c r="F132" s="44">
        <f t="shared" si="26"/>
        <v>1</v>
      </c>
      <c r="G132" s="44"/>
      <c r="H132" s="44"/>
      <c r="I132" s="44"/>
      <c r="J132" s="44"/>
      <c r="K132" s="44"/>
      <c r="L132" s="44"/>
      <c r="M132" s="44" t="b">
        <f t="shared" si="20"/>
        <v>0</v>
      </c>
      <c r="N132" s="47">
        <f t="shared" si="21"/>
        <v>0</v>
      </c>
      <c r="O132" s="44"/>
      <c r="P132" s="44"/>
      <c r="Q132" s="44"/>
      <c r="R132" s="44"/>
      <c r="S132" s="44">
        <f t="shared" si="22"/>
        <v>0</v>
      </c>
      <c r="T132" s="44" t="str" cm="1">
        <f t="array" ref="T132">_xlfn.IFS(S132&lt;M132,"EFICIENTE",S132=M132,"EFICAZ",S132&gt;M132,"INEFICAZ")</f>
        <v>EFICIENTE</v>
      </c>
      <c r="U132" s="44" t="str">
        <f t="shared" si="23"/>
        <v>X</v>
      </c>
      <c r="V132" s="44" t="str">
        <f t="shared" si="24"/>
        <v xml:space="preserve"> </v>
      </c>
      <c r="W132" s="44" t="str">
        <f t="shared" si="25"/>
        <v xml:space="preserve"> </v>
      </c>
    </row>
    <row r="133" spans="1:23" s="48" customFormat="1" ht="29.4" customHeight="1" thickBot="1" x14ac:dyDescent="0.3">
      <c r="A133" s="44">
        <v>180</v>
      </c>
      <c r="B133" s="44"/>
      <c r="C133" s="44"/>
      <c r="D133" s="44"/>
      <c r="E133" s="44"/>
      <c r="F133" s="44">
        <f t="shared" si="26"/>
        <v>1</v>
      </c>
      <c r="G133" s="44"/>
      <c r="H133" s="44"/>
      <c r="I133" s="44"/>
      <c r="J133" s="44"/>
      <c r="K133" s="44"/>
      <c r="L133" s="44"/>
      <c r="M133" s="44" t="b">
        <f t="shared" si="20"/>
        <v>0</v>
      </c>
      <c r="N133" s="47">
        <f t="shared" si="21"/>
        <v>0</v>
      </c>
      <c r="O133" s="44"/>
      <c r="P133" s="44"/>
      <c r="Q133" s="44"/>
      <c r="R133" s="44"/>
      <c r="S133" s="44">
        <f t="shared" si="22"/>
        <v>0</v>
      </c>
      <c r="T133" s="44" t="str" cm="1">
        <f t="array" ref="T133">_xlfn.IFS(S133&lt;M133,"EFICIENTE",S133=M133,"EFICAZ",S133&gt;M133,"INEFICAZ")</f>
        <v>EFICIENTE</v>
      </c>
      <c r="U133" s="44" t="str">
        <f t="shared" si="23"/>
        <v>X</v>
      </c>
      <c r="V133" s="44" t="str">
        <f t="shared" si="24"/>
        <v xml:space="preserve"> </v>
      </c>
      <c r="W133" s="44" t="str">
        <f t="shared" si="25"/>
        <v xml:space="preserve"> </v>
      </c>
    </row>
    <row r="134" spans="1:23" s="48" customFormat="1" ht="29.4" customHeight="1" thickBot="1" x14ac:dyDescent="0.3">
      <c r="A134" s="44">
        <v>181</v>
      </c>
      <c r="B134" s="44"/>
      <c r="C134" s="44"/>
      <c r="D134" s="44"/>
      <c r="E134" s="44"/>
      <c r="F134" s="44">
        <f t="shared" si="26"/>
        <v>1</v>
      </c>
      <c r="G134" s="44"/>
      <c r="H134" s="44"/>
      <c r="I134" s="44"/>
      <c r="J134" s="44"/>
      <c r="K134" s="44"/>
      <c r="L134" s="44"/>
      <c r="M134" s="44" t="b">
        <f t="shared" si="20"/>
        <v>0</v>
      </c>
      <c r="N134" s="47">
        <f t="shared" si="21"/>
        <v>0</v>
      </c>
      <c r="O134" s="44"/>
      <c r="P134" s="44"/>
      <c r="Q134" s="44"/>
      <c r="R134" s="44"/>
      <c r="S134" s="44">
        <f t="shared" si="22"/>
        <v>0</v>
      </c>
      <c r="T134" s="44" t="str" cm="1">
        <f t="array" ref="T134">_xlfn.IFS(S134&lt;M134,"EFICIENTE",S134=M134,"EFICAZ",S134&gt;M134,"INEFICAZ")</f>
        <v>EFICIENTE</v>
      </c>
      <c r="U134" s="44" t="str">
        <f t="shared" si="23"/>
        <v>X</v>
      </c>
      <c r="V134" s="44" t="str">
        <f t="shared" si="24"/>
        <v xml:space="preserve"> </v>
      </c>
      <c r="W134" s="44" t="str">
        <f t="shared" si="25"/>
        <v xml:space="preserve"> </v>
      </c>
    </row>
    <row r="135" spans="1:23" s="48" customFormat="1" ht="29.4" customHeight="1" thickBot="1" x14ac:dyDescent="0.3">
      <c r="A135" s="44">
        <v>182</v>
      </c>
      <c r="B135" s="44"/>
      <c r="C135" s="44"/>
      <c r="D135" s="44"/>
      <c r="E135" s="44"/>
      <c r="F135" s="44">
        <f t="shared" si="26"/>
        <v>1</v>
      </c>
      <c r="G135" s="44"/>
      <c r="H135" s="44"/>
      <c r="I135" s="44"/>
      <c r="J135" s="44"/>
      <c r="K135" s="44"/>
      <c r="L135" s="44"/>
      <c r="M135" s="44" t="b">
        <f t="shared" si="20"/>
        <v>0</v>
      </c>
      <c r="N135" s="47">
        <f t="shared" si="21"/>
        <v>0</v>
      </c>
      <c r="O135" s="44"/>
      <c r="P135" s="44"/>
      <c r="Q135" s="44"/>
      <c r="R135" s="44"/>
      <c r="S135" s="44">
        <f t="shared" si="22"/>
        <v>0</v>
      </c>
      <c r="T135" s="44" t="str" cm="1">
        <f t="array" ref="T135">_xlfn.IFS(S135&lt;M135,"EFICIENTE",S135=M135,"EFICAZ",S135&gt;M135,"INEFICAZ")</f>
        <v>EFICIENTE</v>
      </c>
      <c r="U135" s="44" t="str">
        <f t="shared" si="23"/>
        <v>X</v>
      </c>
      <c r="V135" s="44" t="str">
        <f t="shared" si="24"/>
        <v xml:space="preserve"> </v>
      </c>
      <c r="W135" s="44" t="str">
        <f t="shared" si="25"/>
        <v xml:space="preserve"> </v>
      </c>
    </row>
    <row r="136" spans="1:23" s="48" customFormat="1" ht="29.4" customHeight="1" thickBot="1" x14ac:dyDescent="0.3">
      <c r="A136" s="44">
        <v>183</v>
      </c>
      <c r="B136" s="44"/>
      <c r="C136" s="44"/>
      <c r="D136" s="44"/>
      <c r="E136" s="44"/>
      <c r="F136" s="44">
        <f t="shared" si="26"/>
        <v>1</v>
      </c>
      <c r="G136" s="44"/>
      <c r="H136" s="44"/>
      <c r="I136" s="44"/>
      <c r="J136" s="44"/>
      <c r="K136" s="44"/>
      <c r="L136" s="44"/>
      <c r="M136" s="44" t="b">
        <f t="shared" si="20"/>
        <v>0</v>
      </c>
      <c r="N136" s="47">
        <f t="shared" si="21"/>
        <v>0</v>
      </c>
      <c r="O136" s="44"/>
      <c r="P136" s="44"/>
      <c r="Q136" s="44"/>
      <c r="R136" s="44"/>
      <c r="S136" s="44">
        <f t="shared" si="22"/>
        <v>0</v>
      </c>
      <c r="T136" s="44" t="str" cm="1">
        <f t="array" ref="T136">_xlfn.IFS(S136&lt;M136,"EFICIENTE",S136=M136,"EFICAZ",S136&gt;M136,"INEFICAZ")</f>
        <v>EFICIENTE</v>
      </c>
      <c r="U136" s="44" t="str">
        <f t="shared" si="23"/>
        <v>X</v>
      </c>
      <c r="V136" s="44" t="str">
        <f t="shared" si="24"/>
        <v xml:space="preserve"> </v>
      </c>
      <c r="W136" s="44" t="str">
        <f t="shared" si="25"/>
        <v xml:space="preserve"> </v>
      </c>
    </row>
    <row r="137" spans="1:23" s="48" customFormat="1" ht="29.4" customHeight="1" thickBot="1" x14ac:dyDescent="0.3">
      <c r="A137" s="44">
        <v>184</v>
      </c>
      <c r="B137" s="44"/>
      <c r="C137" s="44"/>
      <c r="D137" s="44"/>
      <c r="E137" s="44"/>
      <c r="F137" s="44">
        <f t="shared" si="26"/>
        <v>1</v>
      </c>
      <c r="G137" s="44"/>
      <c r="H137" s="44"/>
      <c r="I137" s="44"/>
      <c r="J137" s="44"/>
      <c r="K137" s="44"/>
      <c r="L137" s="44"/>
      <c r="M137" s="44" t="b">
        <f t="shared" si="20"/>
        <v>0</v>
      </c>
      <c r="N137" s="47">
        <f t="shared" si="21"/>
        <v>0</v>
      </c>
      <c r="O137" s="44"/>
      <c r="P137" s="44"/>
      <c r="Q137" s="44"/>
      <c r="R137" s="44"/>
      <c r="S137" s="44">
        <f t="shared" si="22"/>
        <v>0</v>
      </c>
      <c r="T137" s="44" t="str" cm="1">
        <f t="array" ref="T137">_xlfn.IFS(S137&lt;M137,"EFICIENTE",S137=M137,"EFICAZ",S137&gt;M137,"INEFICAZ")</f>
        <v>EFICIENTE</v>
      </c>
      <c r="U137" s="44" t="str">
        <f t="shared" si="23"/>
        <v>X</v>
      </c>
      <c r="V137" s="44" t="str">
        <f t="shared" si="24"/>
        <v xml:space="preserve"> </v>
      </c>
      <c r="W137" s="44" t="str">
        <f t="shared" si="25"/>
        <v xml:space="preserve"> </v>
      </c>
    </row>
    <row r="138" spans="1:23" s="48" customFormat="1" ht="29.4" customHeight="1" thickBot="1" x14ac:dyDescent="0.3">
      <c r="A138" s="44">
        <v>185</v>
      </c>
      <c r="B138" s="44"/>
      <c r="C138" s="44"/>
      <c r="D138" s="44"/>
      <c r="E138" s="44"/>
      <c r="F138" s="44">
        <f t="shared" si="26"/>
        <v>1</v>
      </c>
      <c r="G138" s="44"/>
      <c r="H138" s="44"/>
      <c r="I138" s="44"/>
      <c r="J138" s="44"/>
      <c r="K138" s="44"/>
      <c r="L138" s="44"/>
      <c r="M138" s="44" t="b">
        <f t="shared" si="20"/>
        <v>0</v>
      </c>
      <c r="N138" s="47">
        <f t="shared" si="21"/>
        <v>0</v>
      </c>
      <c r="O138" s="44"/>
      <c r="P138" s="44"/>
      <c r="Q138" s="44"/>
      <c r="R138" s="44"/>
      <c r="S138" s="44">
        <f t="shared" si="22"/>
        <v>0</v>
      </c>
      <c r="T138" s="44" t="str" cm="1">
        <f t="array" ref="T138">_xlfn.IFS(S138&lt;M138,"EFICIENTE",S138=M138,"EFICAZ",S138&gt;M138,"INEFICAZ")</f>
        <v>EFICIENTE</v>
      </c>
      <c r="U138" s="44" t="str">
        <f t="shared" si="23"/>
        <v>X</v>
      </c>
      <c r="V138" s="44" t="str">
        <f t="shared" si="24"/>
        <v xml:space="preserve"> </v>
      </c>
      <c r="W138" s="44" t="str">
        <f t="shared" si="25"/>
        <v xml:space="preserve"> </v>
      </c>
    </row>
    <row r="139" spans="1:23" s="48" customFormat="1" ht="29.4" customHeight="1" thickBot="1" x14ac:dyDescent="0.3">
      <c r="A139" s="44">
        <v>186</v>
      </c>
      <c r="B139" s="44"/>
      <c r="C139" s="44"/>
      <c r="D139" s="44"/>
      <c r="E139" s="44"/>
      <c r="F139" s="44">
        <f t="shared" si="26"/>
        <v>1</v>
      </c>
      <c r="G139" s="44"/>
      <c r="H139" s="44"/>
      <c r="I139" s="44"/>
      <c r="J139" s="44"/>
      <c r="K139" s="44"/>
      <c r="L139" s="44"/>
      <c r="M139" s="44" t="b">
        <f t="shared" si="20"/>
        <v>0</v>
      </c>
      <c r="N139" s="47">
        <f t="shared" si="21"/>
        <v>0</v>
      </c>
      <c r="O139" s="44"/>
      <c r="P139" s="44"/>
      <c r="Q139" s="44"/>
      <c r="R139" s="44"/>
      <c r="S139" s="44">
        <f t="shared" si="22"/>
        <v>0</v>
      </c>
      <c r="T139" s="44" t="str" cm="1">
        <f t="array" ref="T139">_xlfn.IFS(S139&lt;M139,"EFICIENTE",S139=M139,"EFICAZ",S139&gt;M139,"INEFICAZ")</f>
        <v>EFICIENTE</v>
      </c>
      <c r="U139" s="44" t="str">
        <f t="shared" si="23"/>
        <v>X</v>
      </c>
      <c r="V139" s="44" t="str">
        <f t="shared" si="24"/>
        <v xml:space="preserve"> </v>
      </c>
      <c r="W139" s="44" t="str">
        <f t="shared" si="25"/>
        <v xml:space="preserve"> </v>
      </c>
    </row>
    <row r="140" spans="1:23" s="48" customFormat="1" ht="29.4" customHeight="1" thickBot="1" x14ac:dyDescent="0.3">
      <c r="A140" s="44">
        <v>187</v>
      </c>
      <c r="B140" s="44"/>
      <c r="C140" s="44"/>
      <c r="D140" s="44"/>
      <c r="E140" s="44"/>
      <c r="F140" s="44">
        <f t="shared" si="26"/>
        <v>1</v>
      </c>
      <c r="G140" s="44"/>
      <c r="H140" s="44"/>
      <c r="I140" s="44"/>
      <c r="J140" s="44"/>
      <c r="K140" s="44"/>
      <c r="L140" s="44"/>
      <c r="M140" s="44" t="b">
        <f t="shared" si="20"/>
        <v>0</v>
      </c>
      <c r="N140" s="47">
        <f t="shared" si="21"/>
        <v>0</v>
      </c>
      <c r="O140" s="44"/>
      <c r="P140" s="44"/>
      <c r="Q140" s="44"/>
      <c r="R140" s="44"/>
      <c r="S140" s="44">
        <f t="shared" si="22"/>
        <v>0</v>
      </c>
      <c r="T140" s="44" t="str" cm="1">
        <f t="array" ref="T140">_xlfn.IFS(S140&lt;M140,"EFICIENTE",S140=M140,"EFICAZ",S140&gt;M140,"INEFICAZ")</f>
        <v>EFICIENTE</v>
      </c>
      <c r="U140" s="44" t="str">
        <f t="shared" si="23"/>
        <v>X</v>
      </c>
      <c r="V140" s="44" t="str">
        <f t="shared" si="24"/>
        <v xml:space="preserve"> </v>
      </c>
      <c r="W140" s="44" t="str">
        <f t="shared" si="25"/>
        <v xml:space="preserve"> </v>
      </c>
    </row>
    <row r="141" spans="1:23" s="48" customFormat="1" ht="29.4" customHeight="1" thickBot="1" x14ac:dyDescent="0.3">
      <c r="A141" s="44">
        <v>188</v>
      </c>
      <c r="B141" s="44"/>
      <c r="C141" s="44"/>
      <c r="D141" s="44"/>
      <c r="E141" s="44"/>
      <c r="F141" s="44">
        <f t="shared" si="26"/>
        <v>1</v>
      </c>
      <c r="G141" s="44"/>
      <c r="H141" s="44"/>
      <c r="I141" s="44"/>
      <c r="J141" s="44"/>
      <c r="K141" s="44"/>
      <c r="L141" s="44"/>
      <c r="M141" s="44" t="b">
        <f t="shared" si="20"/>
        <v>0</v>
      </c>
      <c r="N141" s="47">
        <f t="shared" si="21"/>
        <v>0</v>
      </c>
      <c r="O141" s="44"/>
      <c r="P141" s="44"/>
      <c r="Q141" s="44"/>
      <c r="R141" s="44"/>
      <c r="S141" s="44">
        <f t="shared" si="22"/>
        <v>0</v>
      </c>
      <c r="T141" s="44" t="str" cm="1">
        <f t="array" ref="T141">_xlfn.IFS(S141&lt;M141,"EFICIENTE",S141=M141,"EFICAZ",S141&gt;M141,"INEFICAZ")</f>
        <v>EFICIENTE</v>
      </c>
      <c r="U141" s="44" t="str">
        <f t="shared" si="23"/>
        <v>X</v>
      </c>
      <c r="V141" s="44" t="str">
        <f t="shared" si="24"/>
        <v xml:space="preserve"> </v>
      </c>
      <c r="W141" s="44" t="str">
        <f t="shared" si="25"/>
        <v xml:space="preserve"> </v>
      </c>
    </row>
    <row r="142" spans="1:23" s="48" customFormat="1" ht="29.4" customHeight="1" thickBot="1" x14ac:dyDescent="0.3">
      <c r="A142" s="44">
        <v>189</v>
      </c>
      <c r="B142" s="44"/>
      <c r="C142" s="44"/>
      <c r="D142" s="44"/>
      <c r="E142" s="44"/>
      <c r="F142" s="44">
        <f t="shared" si="26"/>
        <v>1</v>
      </c>
      <c r="G142" s="44"/>
      <c r="H142" s="44"/>
      <c r="I142" s="44"/>
      <c r="J142" s="44"/>
      <c r="K142" s="44"/>
      <c r="L142" s="44"/>
      <c r="M142" s="44" t="b">
        <f t="shared" si="20"/>
        <v>0</v>
      </c>
      <c r="N142" s="47">
        <f t="shared" si="21"/>
        <v>0</v>
      </c>
      <c r="O142" s="44"/>
      <c r="P142" s="44"/>
      <c r="Q142" s="44"/>
      <c r="R142" s="44"/>
      <c r="S142" s="44">
        <f t="shared" si="22"/>
        <v>0</v>
      </c>
      <c r="T142" s="44" t="str" cm="1">
        <f t="array" ref="T142">_xlfn.IFS(S142&lt;M142,"EFICIENTE",S142=M142,"EFICAZ",S142&gt;M142,"INEFICAZ")</f>
        <v>EFICIENTE</v>
      </c>
      <c r="U142" s="44" t="str">
        <f t="shared" si="23"/>
        <v>X</v>
      </c>
      <c r="V142" s="44" t="str">
        <f t="shared" si="24"/>
        <v xml:space="preserve"> </v>
      </c>
      <c r="W142" s="44" t="str">
        <f t="shared" si="25"/>
        <v xml:space="preserve"> </v>
      </c>
    </row>
    <row r="143" spans="1:23" s="48" customFormat="1" ht="29.4" customHeight="1" thickBot="1" x14ac:dyDescent="0.3">
      <c r="A143" s="44">
        <v>190</v>
      </c>
      <c r="B143" s="44"/>
      <c r="C143" s="44"/>
      <c r="D143" s="44"/>
      <c r="E143" s="44"/>
      <c r="F143" s="44">
        <f t="shared" si="26"/>
        <v>1</v>
      </c>
      <c r="G143" s="44"/>
      <c r="H143" s="44"/>
      <c r="I143" s="44"/>
      <c r="J143" s="44"/>
      <c r="K143" s="44"/>
      <c r="L143" s="44"/>
      <c r="M143" s="44" t="b">
        <f t="shared" si="20"/>
        <v>0</v>
      </c>
      <c r="N143" s="47">
        <f t="shared" si="21"/>
        <v>0</v>
      </c>
      <c r="O143" s="44"/>
      <c r="P143" s="44"/>
      <c r="Q143" s="44"/>
      <c r="R143" s="44"/>
      <c r="S143" s="44">
        <f t="shared" si="22"/>
        <v>0</v>
      </c>
      <c r="T143" s="44" t="str" cm="1">
        <f t="array" ref="T143">_xlfn.IFS(S143&lt;M143,"EFICIENTE",S143=M143,"EFICAZ",S143&gt;M143,"INEFICAZ")</f>
        <v>EFICIENTE</v>
      </c>
      <c r="U143" s="44" t="str">
        <f t="shared" si="23"/>
        <v>X</v>
      </c>
      <c r="V143" s="44" t="str">
        <f t="shared" si="24"/>
        <v xml:space="preserve"> </v>
      </c>
      <c r="W143" s="44" t="str">
        <f t="shared" si="25"/>
        <v xml:space="preserve"> </v>
      </c>
    </row>
    <row r="144" spans="1:23" s="48" customFormat="1" ht="29.4" customHeight="1" thickBot="1" x14ac:dyDescent="0.3">
      <c r="A144" s="44">
        <v>191</v>
      </c>
      <c r="B144" s="44"/>
      <c r="C144" s="44"/>
      <c r="D144" s="44"/>
      <c r="E144" s="44"/>
      <c r="F144" s="44">
        <f t="shared" si="26"/>
        <v>1</v>
      </c>
      <c r="G144" s="44"/>
      <c r="H144" s="44"/>
      <c r="I144" s="44"/>
      <c r="J144" s="44"/>
      <c r="K144" s="44"/>
      <c r="L144" s="44"/>
      <c r="M144" s="44" t="b">
        <f t="shared" si="20"/>
        <v>0</v>
      </c>
      <c r="N144" s="47">
        <f t="shared" si="21"/>
        <v>0</v>
      </c>
      <c r="O144" s="44"/>
      <c r="P144" s="44"/>
      <c r="Q144" s="44"/>
      <c r="R144" s="44"/>
      <c r="S144" s="44">
        <f t="shared" si="22"/>
        <v>0</v>
      </c>
      <c r="T144" s="44" t="str" cm="1">
        <f t="array" ref="T144">_xlfn.IFS(S144&lt;M144,"EFICIENTE",S144=M144,"EFICAZ",S144&gt;M144,"INEFICAZ")</f>
        <v>EFICIENTE</v>
      </c>
      <c r="U144" s="44" t="str">
        <f t="shared" si="23"/>
        <v>X</v>
      </c>
      <c r="V144" s="44" t="str">
        <f t="shared" si="24"/>
        <v xml:space="preserve"> </v>
      </c>
      <c r="W144" s="44" t="str">
        <f t="shared" si="25"/>
        <v xml:space="preserve"> </v>
      </c>
    </row>
    <row r="145" spans="1:23" s="48" customFormat="1" ht="29.4" customHeight="1" thickBot="1" x14ac:dyDescent="0.3">
      <c r="A145" s="44">
        <v>192</v>
      </c>
      <c r="B145" s="44"/>
      <c r="C145" s="44"/>
      <c r="D145" s="44"/>
      <c r="E145" s="44"/>
      <c r="F145" s="44">
        <f t="shared" si="26"/>
        <v>1</v>
      </c>
      <c r="G145" s="44"/>
      <c r="H145" s="44"/>
      <c r="I145" s="44"/>
      <c r="J145" s="44"/>
      <c r="K145" s="44"/>
      <c r="L145" s="44"/>
      <c r="M145" s="44" t="b">
        <f t="shared" si="20"/>
        <v>0</v>
      </c>
      <c r="N145" s="47">
        <f t="shared" si="21"/>
        <v>0</v>
      </c>
      <c r="O145" s="44"/>
      <c r="P145" s="44"/>
      <c r="Q145" s="44"/>
      <c r="R145" s="44"/>
      <c r="S145" s="44">
        <f t="shared" si="22"/>
        <v>0</v>
      </c>
      <c r="T145" s="44" t="str" cm="1">
        <f t="array" ref="T145">_xlfn.IFS(S145&lt;M145,"EFICIENTE",S145=M145,"EFICAZ",S145&gt;M145,"INEFICAZ")</f>
        <v>EFICIENTE</v>
      </c>
      <c r="U145" s="44" t="str">
        <f t="shared" si="23"/>
        <v>X</v>
      </c>
      <c r="V145" s="44" t="str">
        <f t="shared" si="24"/>
        <v xml:space="preserve"> </v>
      </c>
      <c r="W145" s="44" t="str">
        <f t="shared" si="25"/>
        <v xml:space="preserve"> </v>
      </c>
    </row>
    <row r="146" spans="1:23" s="48" customFormat="1" ht="29.4" customHeight="1" thickBot="1" x14ac:dyDescent="0.3">
      <c r="A146" s="44">
        <v>193</v>
      </c>
      <c r="B146" s="44"/>
      <c r="C146" s="44"/>
      <c r="D146" s="44"/>
      <c r="E146" s="44"/>
      <c r="F146" s="44">
        <f t="shared" si="26"/>
        <v>1</v>
      </c>
      <c r="G146" s="44"/>
      <c r="H146" s="44"/>
      <c r="I146" s="44"/>
      <c r="J146" s="44"/>
      <c r="K146" s="44"/>
      <c r="L146" s="44"/>
      <c r="M146" s="44" t="b">
        <f t="shared" si="20"/>
        <v>0</v>
      </c>
      <c r="N146" s="47">
        <f t="shared" si="21"/>
        <v>0</v>
      </c>
      <c r="O146" s="44"/>
      <c r="P146" s="44"/>
      <c r="Q146" s="44"/>
      <c r="R146" s="44"/>
      <c r="S146" s="44">
        <f t="shared" si="22"/>
        <v>0</v>
      </c>
      <c r="T146" s="44" t="str" cm="1">
        <f t="array" ref="T146">_xlfn.IFS(S146&lt;M146,"EFICIENTE",S146=M146,"EFICAZ",S146&gt;M146,"INEFICAZ")</f>
        <v>EFICIENTE</v>
      </c>
      <c r="U146" s="44" t="str">
        <f t="shared" si="23"/>
        <v>X</v>
      </c>
      <c r="V146" s="44" t="str">
        <f t="shared" si="24"/>
        <v xml:space="preserve"> </v>
      </c>
      <c r="W146" s="44" t="str">
        <f t="shared" si="25"/>
        <v xml:space="preserve"> </v>
      </c>
    </row>
    <row r="147" spans="1:23" s="48" customFormat="1" ht="29.4" customHeight="1" thickBot="1" x14ac:dyDescent="0.3">
      <c r="A147" s="44">
        <v>194</v>
      </c>
      <c r="B147" s="44"/>
      <c r="C147" s="44"/>
      <c r="D147" s="44"/>
      <c r="E147" s="44"/>
      <c r="F147" s="44">
        <f t="shared" si="26"/>
        <v>1</v>
      </c>
      <c r="G147" s="44"/>
      <c r="H147" s="44"/>
      <c r="I147" s="44"/>
      <c r="J147" s="44"/>
      <c r="K147" s="44"/>
      <c r="L147" s="44"/>
      <c r="M147" s="44" t="b">
        <f t="shared" si="20"/>
        <v>0</v>
      </c>
      <c r="N147" s="47">
        <f t="shared" si="21"/>
        <v>0</v>
      </c>
      <c r="O147" s="44"/>
      <c r="P147" s="44"/>
      <c r="Q147" s="44"/>
      <c r="R147" s="44"/>
      <c r="S147" s="44">
        <f t="shared" si="22"/>
        <v>0</v>
      </c>
      <c r="T147" s="44" t="str" cm="1">
        <f t="array" ref="T147">_xlfn.IFS(S147&lt;M147,"EFICIENTE",S147=M147,"EFICAZ",S147&gt;M147,"INEFICAZ")</f>
        <v>EFICIENTE</v>
      </c>
      <c r="U147" s="44" t="str">
        <f t="shared" si="23"/>
        <v>X</v>
      </c>
      <c r="V147" s="44" t="str">
        <f t="shared" si="24"/>
        <v xml:space="preserve"> </v>
      </c>
      <c r="W147" s="44" t="str">
        <f t="shared" si="25"/>
        <v xml:space="preserve"> </v>
      </c>
    </row>
    <row r="148" spans="1:23" s="48" customFormat="1" ht="29.4" customHeight="1" thickBot="1" x14ac:dyDescent="0.3">
      <c r="A148" s="44">
        <v>195</v>
      </c>
      <c r="B148" s="44"/>
      <c r="C148" s="44"/>
      <c r="D148" s="44"/>
      <c r="E148" s="44"/>
      <c r="F148" s="44">
        <f t="shared" si="26"/>
        <v>1</v>
      </c>
      <c r="G148" s="44"/>
      <c r="H148" s="44"/>
      <c r="I148" s="44"/>
      <c r="J148" s="44"/>
      <c r="K148" s="44"/>
      <c r="L148" s="44"/>
      <c r="M148" s="44" t="b">
        <f t="shared" ref="M148:M211" si="27">IF(L148="BAJO",21,IF(L148="MEDIO",15,IF(L148="ALTO",7,IF(L148="EXTREMADO",1))))</f>
        <v>0</v>
      </c>
      <c r="N148" s="47">
        <f t="shared" ref="N148:N211" si="28">DATE(YEAR(E148),MONTH(E148),DAY(E148)+M148)</f>
        <v>0</v>
      </c>
      <c r="O148" s="44"/>
      <c r="P148" s="44"/>
      <c r="Q148" s="44"/>
      <c r="R148" s="44"/>
      <c r="S148" s="44">
        <f t="shared" ref="S148:S211" si="29">(P148-E148)</f>
        <v>0</v>
      </c>
      <c r="T148" s="44" t="str" cm="1">
        <f t="array" ref="T148">_xlfn.IFS(S148&lt;M148,"EFICIENTE",S148=M148,"EFICAZ",S148&gt;M148,"INEFICAZ")</f>
        <v>EFICIENTE</v>
      </c>
      <c r="U148" s="44" t="str">
        <f t="shared" ref="U148:U211" si="30">IF(T148="EFICIENTE","X"," ")</f>
        <v>X</v>
      </c>
      <c r="V148" s="44" t="str">
        <f t="shared" ref="V148:V211" si="31">IF(T148="EFICAZ","X"," ")</f>
        <v xml:space="preserve"> </v>
      </c>
      <c r="W148" s="44" t="str">
        <f t="shared" ref="W148:W211" si="32">IF(T148="INEFICAZ","X"," ")</f>
        <v xml:space="preserve"> </v>
      </c>
    </row>
    <row r="149" spans="1:23" s="48" customFormat="1" ht="29.4" customHeight="1" thickBot="1" x14ac:dyDescent="0.3">
      <c r="A149" s="44">
        <v>196</v>
      </c>
      <c r="B149" s="44"/>
      <c r="C149" s="44"/>
      <c r="D149" s="44"/>
      <c r="E149" s="44"/>
      <c r="F149" s="44">
        <f t="shared" ref="F149:F212" si="33">MONTH(E149)</f>
        <v>1</v>
      </c>
      <c r="G149" s="44"/>
      <c r="H149" s="44"/>
      <c r="I149" s="44"/>
      <c r="J149" s="44"/>
      <c r="K149" s="44"/>
      <c r="L149" s="44"/>
      <c r="M149" s="44" t="b">
        <f t="shared" si="27"/>
        <v>0</v>
      </c>
      <c r="N149" s="47">
        <f t="shared" si="28"/>
        <v>0</v>
      </c>
      <c r="O149" s="44"/>
      <c r="P149" s="44"/>
      <c r="Q149" s="44"/>
      <c r="R149" s="44"/>
      <c r="S149" s="44">
        <f t="shared" si="29"/>
        <v>0</v>
      </c>
      <c r="T149" s="44" t="str" cm="1">
        <f t="array" ref="T149">_xlfn.IFS(S149&lt;M149,"EFICIENTE",S149=M149,"EFICAZ",S149&gt;M149,"INEFICAZ")</f>
        <v>EFICIENTE</v>
      </c>
      <c r="U149" s="44" t="str">
        <f t="shared" si="30"/>
        <v>X</v>
      </c>
      <c r="V149" s="44" t="str">
        <f t="shared" si="31"/>
        <v xml:space="preserve"> </v>
      </c>
      <c r="W149" s="44" t="str">
        <f t="shared" si="32"/>
        <v xml:space="preserve"> </v>
      </c>
    </row>
    <row r="150" spans="1:23" s="48" customFormat="1" ht="29.4" customHeight="1" thickBot="1" x14ac:dyDescent="0.3">
      <c r="A150" s="44">
        <v>197</v>
      </c>
      <c r="B150" s="44"/>
      <c r="C150" s="44"/>
      <c r="D150" s="44"/>
      <c r="E150" s="44"/>
      <c r="F150" s="44">
        <f t="shared" si="33"/>
        <v>1</v>
      </c>
      <c r="G150" s="44"/>
      <c r="H150" s="44"/>
      <c r="I150" s="44"/>
      <c r="J150" s="44"/>
      <c r="K150" s="44"/>
      <c r="L150" s="44"/>
      <c r="M150" s="44" t="b">
        <f t="shared" si="27"/>
        <v>0</v>
      </c>
      <c r="N150" s="47">
        <f t="shared" si="28"/>
        <v>0</v>
      </c>
      <c r="O150" s="44"/>
      <c r="P150" s="44"/>
      <c r="Q150" s="44"/>
      <c r="R150" s="44"/>
      <c r="S150" s="44">
        <f t="shared" si="29"/>
        <v>0</v>
      </c>
      <c r="T150" s="44" t="str" cm="1">
        <f t="array" ref="T150">_xlfn.IFS(S150&lt;M150,"EFICIENTE",S150=M150,"EFICAZ",S150&gt;M150,"INEFICAZ")</f>
        <v>EFICIENTE</v>
      </c>
      <c r="U150" s="44" t="str">
        <f t="shared" si="30"/>
        <v>X</v>
      </c>
      <c r="V150" s="44" t="str">
        <f t="shared" si="31"/>
        <v xml:space="preserve"> </v>
      </c>
      <c r="W150" s="44" t="str">
        <f t="shared" si="32"/>
        <v xml:space="preserve"> </v>
      </c>
    </row>
    <row r="151" spans="1:23" s="48" customFormat="1" ht="29.4" customHeight="1" thickBot="1" x14ac:dyDescent="0.3">
      <c r="A151" s="44">
        <v>198</v>
      </c>
      <c r="B151" s="44"/>
      <c r="C151" s="44"/>
      <c r="D151" s="44"/>
      <c r="E151" s="44"/>
      <c r="F151" s="44">
        <f t="shared" si="33"/>
        <v>1</v>
      </c>
      <c r="G151" s="44"/>
      <c r="H151" s="44"/>
      <c r="I151" s="44"/>
      <c r="J151" s="44"/>
      <c r="K151" s="44"/>
      <c r="L151" s="44"/>
      <c r="M151" s="44" t="b">
        <f t="shared" si="27"/>
        <v>0</v>
      </c>
      <c r="N151" s="47">
        <f t="shared" si="28"/>
        <v>0</v>
      </c>
      <c r="O151" s="44"/>
      <c r="P151" s="44"/>
      <c r="Q151" s="44"/>
      <c r="R151" s="44"/>
      <c r="S151" s="44">
        <f t="shared" si="29"/>
        <v>0</v>
      </c>
      <c r="T151" s="44" t="str" cm="1">
        <f t="array" ref="T151">_xlfn.IFS(S151&lt;M151,"EFICIENTE",S151=M151,"EFICAZ",S151&gt;M151,"INEFICAZ")</f>
        <v>EFICIENTE</v>
      </c>
      <c r="U151" s="44" t="str">
        <f t="shared" si="30"/>
        <v>X</v>
      </c>
      <c r="V151" s="44" t="str">
        <f t="shared" si="31"/>
        <v xml:space="preserve"> </v>
      </c>
      <c r="W151" s="44" t="str">
        <f t="shared" si="32"/>
        <v xml:space="preserve"> </v>
      </c>
    </row>
    <row r="152" spans="1:23" s="48" customFormat="1" ht="29.4" customHeight="1" thickBot="1" x14ac:dyDescent="0.3">
      <c r="A152" s="44">
        <v>199</v>
      </c>
      <c r="B152" s="44"/>
      <c r="C152" s="44"/>
      <c r="D152" s="44"/>
      <c r="E152" s="44"/>
      <c r="F152" s="44">
        <f t="shared" si="33"/>
        <v>1</v>
      </c>
      <c r="G152" s="44"/>
      <c r="H152" s="44"/>
      <c r="I152" s="44"/>
      <c r="J152" s="44"/>
      <c r="K152" s="44"/>
      <c r="L152" s="44"/>
      <c r="M152" s="44" t="b">
        <f t="shared" si="27"/>
        <v>0</v>
      </c>
      <c r="N152" s="47">
        <f t="shared" si="28"/>
        <v>0</v>
      </c>
      <c r="O152" s="44"/>
      <c r="P152" s="44"/>
      <c r="Q152" s="44"/>
      <c r="R152" s="44"/>
      <c r="S152" s="44">
        <f t="shared" si="29"/>
        <v>0</v>
      </c>
      <c r="T152" s="44" t="str" cm="1">
        <f t="array" ref="T152">_xlfn.IFS(S152&lt;M152,"EFICIENTE",S152=M152,"EFICAZ",S152&gt;M152,"INEFICAZ")</f>
        <v>EFICIENTE</v>
      </c>
      <c r="U152" s="44" t="str">
        <f t="shared" si="30"/>
        <v>X</v>
      </c>
      <c r="V152" s="44" t="str">
        <f t="shared" si="31"/>
        <v xml:space="preserve"> </v>
      </c>
      <c r="W152" s="44" t="str">
        <f t="shared" si="32"/>
        <v xml:space="preserve"> </v>
      </c>
    </row>
    <row r="153" spans="1:23" s="48" customFormat="1" ht="29.4" customHeight="1" thickBot="1" x14ac:dyDescent="0.3">
      <c r="A153" s="44">
        <v>200</v>
      </c>
      <c r="B153" s="44"/>
      <c r="C153" s="44"/>
      <c r="D153" s="44"/>
      <c r="E153" s="44"/>
      <c r="F153" s="44">
        <f t="shared" si="33"/>
        <v>1</v>
      </c>
      <c r="G153" s="44"/>
      <c r="H153" s="44"/>
      <c r="I153" s="44"/>
      <c r="J153" s="44"/>
      <c r="K153" s="44"/>
      <c r="L153" s="44"/>
      <c r="M153" s="44" t="b">
        <f t="shared" si="27"/>
        <v>0</v>
      </c>
      <c r="N153" s="47">
        <f t="shared" si="28"/>
        <v>0</v>
      </c>
      <c r="O153" s="44"/>
      <c r="P153" s="44"/>
      <c r="Q153" s="44"/>
      <c r="R153" s="44"/>
      <c r="S153" s="44">
        <f t="shared" si="29"/>
        <v>0</v>
      </c>
      <c r="T153" s="44" t="str" cm="1">
        <f t="array" ref="T153">_xlfn.IFS(S153&lt;M153,"EFICIENTE",S153=M153,"EFICAZ",S153&gt;M153,"INEFICAZ")</f>
        <v>EFICIENTE</v>
      </c>
      <c r="U153" s="44" t="str">
        <f t="shared" si="30"/>
        <v>X</v>
      </c>
      <c r="V153" s="44" t="str">
        <f t="shared" si="31"/>
        <v xml:space="preserve"> </v>
      </c>
      <c r="W153" s="44" t="str">
        <f t="shared" si="32"/>
        <v xml:space="preserve"> </v>
      </c>
    </row>
    <row r="154" spans="1:23" s="48" customFormat="1" ht="29.4" customHeight="1" thickBot="1" x14ac:dyDescent="0.3">
      <c r="A154" s="44">
        <v>201</v>
      </c>
      <c r="B154" s="44"/>
      <c r="C154" s="44"/>
      <c r="D154" s="44"/>
      <c r="E154" s="44"/>
      <c r="F154" s="44">
        <f t="shared" si="33"/>
        <v>1</v>
      </c>
      <c r="G154" s="44"/>
      <c r="H154" s="44"/>
      <c r="I154" s="44"/>
      <c r="J154" s="44"/>
      <c r="K154" s="44"/>
      <c r="L154" s="44"/>
      <c r="M154" s="44" t="b">
        <f t="shared" si="27"/>
        <v>0</v>
      </c>
      <c r="N154" s="47">
        <f t="shared" si="28"/>
        <v>0</v>
      </c>
      <c r="O154" s="44"/>
      <c r="P154" s="44"/>
      <c r="Q154" s="44"/>
      <c r="R154" s="44"/>
      <c r="S154" s="44">
        <f t="shared" si="29"/>
        <v>0</v>
      </c>
      <c r="T154" s="44" t="str" cm="1">
        <f t="array" ref="T154">_xlfn.IFS(S154&lt;M154,"EFICIENTE",S154=M154,"EFICAZ",S154&gt;M154,"INEFICAZ")</f>
        <v>EFICIENTE</v>
      </c>
      <c r="U154" s="44" t="str">
        <f t="shared" si="30"/>
        <v>X</v>
      </c>
      <c r="V154" s="44" t="str">
        <f t="shared" si="31"/>
        <v xml:space="preserve"> </v>
      </c>
      <c r="W154" s="44" t="str">
        <f t="shared" si="32"/>
        <v xml:space="preserve"> </v>
      </c>
    </row>
    <row r="155" spans="1:23" s="48" customFormat="1" ht="29.4" customHeight="1" thickBot="1" x14ac:dyDescent="0.3">
      <c r="A155" s="44">
        <v>202</v>
      </c>
      <c r="B155" s="44"/>
      <c r="C155" s="44"/>
      <c r="D155" s="44"/>
      <c r="E155" s="44"/>
      <c r="F155" s="44">
        <f t="shared" si="33"/>
        <v>1</v>
      </c>
      <c r="G155" s="44"/>
      <c r="H155" s="44"/>
      <c r="I155" s="44"/>
      <c r="J155" s="44"/>
      <c r="K155" s="44"/>
      <c r="L155" s="44"/>
      <c r="M155" s="44" t="b">
        <f t="shared" si="27"/>
        <v>0</v>
      </c>
      <c r="N155" s="47">
        <f t="shared" si="28"/>
        <v>0</v>
      </c>
      <c r="O155" s="44"/>
      <c r="P155" s="44"/>
      <c r="Q155" s="44"/>
      <c r="R155" s="44"/>
      <c r="S155" s="44">
        <f t="shared" si="29"/>
        <v>0</v>
      </c>
      <c r="T155" s="44" t="str" cm="1">
        <f t="array" ref="T155">_xlfn.IFS(S155&lt;M155,"EFICIENTE",S155=M155,"EFICAZ",S155&gt;M155,"INEFICAZ")</f>
        <v>EFICIENTE</v>
      </c>
      <c r="U155" s="44" t="str">
        <f t="shared" si="30"/>
        <v>X</v>
      </c>
      <c r="V155" s="44" t="str">
        <f t="shared" si="31"/>
        <v xml:space="preserve"> </v>
      </c>
      <c r="W155" s="44" t="str">
        <f t="shared" si="32"/>
        <v xml:space="preserve"> </v>
      </c>
    </row>
    <row r="156" spans="1:23" s="48" customFormat="1" ht="29.4" customHeight="1" thickBot="1" x14ac:dyDescent="0.3">
      <c r="A156" s="44">
        <v>203</v>
      </c>
      <c r="B156" s="44"/>
      <c r="C156" s="44"/>
      <c r="D156" s="44"/>
      <c r="E156" s="44"/>
      <c r="F156" s="44">
        <f t="shared" si="33"/>
        <v>1</v>
      </c>
      <c r="G156" s="44"/>
      <c r="H156" s="44"/>
      <c r="I156" s="44"/>
      <c r="J156" s="44"/>
      <c r="K156" s="44"/>
      <c r="L156" s="44"/>
      <c r="M156" s="44" t="b">
        <f t="shared" si="27"/>
        <v>0</v>
      </c>
      <c r="N156" s="47">
        <f t="shared" si="28"/>
        <v>0</v>
      </c>
      <c r="O156" s="44"/>
      <c r="P156" s="44"/>
      <c r="Q156" s="44"/>
      <c r="R156" s="44"/>
      <c r="S156" s="44">
        <f t="shared" si="29"/>
        <v>0</v>
      </c>
      <c r="T156" s="44" t="str" cm="1">
        <f t="array" ref="T156">_xlfn.IFS(S156&lt;M156,"EFICIENTE",S156=M156,"EFICAZ",S156&gt;M156,"INEFICAZ")</f>
        <v>EFICIENTE</v>
      </c>
      <c r="U156" s="44" t="str">
        <f t="shared" si="30"/>
        <v>X</v>
      </c>
      <c r="V156" s="44" t="str">
        <f t="shared" si="31"/>
        <v xml:space="preserve"> </v>
      </c>
      <c r="W156" s="44" t="str">
        <f t="shared" si="32"/>
        <v xml:space="preserve"> </v>
      </c>
    </row>
    <row r="157" spans="1:23" s="48" customFormat="1" ht="29.4" customHeight="1" thickBot="1" x14ac:dyDescent="0.3">
      <c r="A157" s="44">
        <v>204</v>
      </c>
      <c r="B157" s="44"/>
      <c r="C157" s="44"/>
      <c r="D157" s="44"/>
      <c r="E157" s="44"/>
      <c r="F157" s="44">
        <f t="shared" si="33"/>
        <v>1</v>
      </c>
      <c r="G157" s="44"/>
      <c r="H157" s="44"/>
      <c r="I157" s="44"/>
      <c r="J157" s="44"/>
      <c r="K157" s="44"/>
      <c r="L157" s="44"/>
      <c r="M157" s="44" t="b">
        <f t="shared" si="27"/>
        <v>0</v>
      </c>
      <c r="N157" s="47">
        <f t="shared" si="28"/>
        <v>0</v>
      </c>
      <c r="O157" s="44"/>
      <c r="P157" s="44"/>
      <c r="Q157" s="44"/>
      <c r="R157" s="44"/>
      <c r="S157" s="44">
        <f t="shared" si="29"/>
        <v>0</v>
      </c>
      <c r="T157" s="44" t="str" cm="1">
        <f t="array" ref="T157">_xlfn.IFS(S157&lt;M157,"EFICIENTE",S157=M157,"EFICAZ",S157&gt;M157,"INEFICAZ")</f>
        <v>EFICIENTE</v>
      </c>
      <c r="U157" s="44" t="str">
        <f t="shared" si="30"/>
        <v>X</v>
      </c>
      <c r="V157" s="44" t="str">
        <f t="shared" si="31"/>
        <v xml:space="preserve"> </v>
      </c>
      <c r="W157" s="44" t="str">
        <f t="shared" si="32"/>
        <v xml:space="preserve"> </v>
      </c>
    </row>
    <row r="158" spans="1:23" s="48" customFormat="1" ht="29.4" customHeight="1" thickBot="1" x14ac:dyDescent="0.3">
      <c r="A158" s="44">
        <v>205</v>
      </c>
      <c r="B158" s="44"/>
      <c r="C158" s="44"/>
      <c r="D158" s="44"/>
      <c r="E158" s="44"/>
      <c r="F158" s="44">
        <f t="shared" si="33"/>
        <v>1</v>
      </c>
      <c r="G158" s="44"/>
      <c r="H158" s="44"/>
      <c r="I158" s="44"/>
      <c r="J158" s="44"/>
      <c r="K158" s="44"/>
      <c r="L158" s="44"/>
      <c r="M158" s="44" t="b">
        <f t="shared" si="27"/>
        <v>0</v>
      </c>
      <c r="N158" s="47">
        <f t="shared" si="28"/>
        <v>0</v>
      </c>
      <c r="O158" s="44"/>
      <c r="P158" s="44"/>
      <c r="Q158" s="44"/>
      <c r="R158" s="44"/>
      <c r="S158" s="44">
        <f t="shared" si="29"/>
        <v>0</v>
      </c>
      <c r="T158" s="44" t="str" cm="1">
        <f t="array" ref="T158">_xlfn.IFS(S158&lt;M158,"EFICIENTE",S158=M158,"EFICAZ",S158&gt;M158,"INEFICAZ")</f>
        <v>EFICIENTE</v>
      </c>
      <c r="U158" s="44" t="str">
        <f t="shared" si="30"/>
        <v>X</v>
      </c>
      <c r="V158" s="44" t="str">
        <f t="shared" si="31"/>
        <v xml:space="preserve"> </v>
      </c>
      <c r="W158" s="44" t="str">
        <f t="shared" si="32"/>
        <v xml:space="preserve"> </v>
      </c>
    </row>
    <row r="159" spans="1:23" s="48" customFormat="1" ht="29.4" customHeight="1" thickBot="1" x14ac:dyDescent="0.3">
      <c r="A159" s="44">
        <v>206</v>
      </c>
      <c r="B159" s="44"/>
      <c r="C159" s="44"/>
      <c r="D159" s="44"/>
      <c r="E159" s="44"/>
      <c r="F159" s="44">
        <f t="shared" si="33"/>
        <v>1</v>
      </c>
      <c r="G159" s="44"/>
      <c r="H159" s="44"/>
      <c r="I159" s="44"/>
      <c r="J159" s="44"/>
      <c r="K159" s="44"/>
      <c r="L159" s="44"/>
      <c r="M159" s="44" t="b">
        <f t="shared" si="27"/>
        <v>0</v>
      </c>
      <c r="N159" s="47">
        <f t="shared" si="28"/>
        <v>0</v>
      </c>
      <c r="O159" s="44"/>
      <c r="P159" s="44"/>
      <c r="Q159" s="44"/>
      <c r="R159" s="44"/>
      <c r="S159" s="44">
        <f t="shared" si="29"/>
        <v>0</v>
      </c>
      <c r="T159" s="44" t="str" cm="1">
        <f t="array" ref="T159">_xlfn.IFS(S159&lt;M159,"EFICIENTE",S159=M159,"EFICAZ",S159&gt;M159,"INEFICAZ")</f>
        <v>EFICIENTE</v>
      </c>
      <c r="U159" s="44" t="str">
        <f t="shared" si="30"/>
        <v>X</v>
      </c>
      <c r="V159" s="44" t="str">
        <f t="shared" si="31"/>
        <v xml:space="preserve"> </v>
      </c>
      <c r="W159" s="44" t="str">
        <f t="shared" si="32"/>
        <v xml:space="preserve"> </v>
      </c>
    </row>
    <row r="160" spans="1:23" s="48" customFormat="1" ht="29.4" customHeight="1" thickBot="1" x14ac:dyDescent="0.3">
      <c r="A160" s="44">
        <v>207</v>
      </c>
      <c r="B160" s="44"/>
      <c r="C160" s="44"/>
      <c r="D160" s="44"/>
      <c r="E160" s="44"/>
      <c r="F160" s="44">
        <f t="shared" si="33"/>
        <v>1</v>
      </c>
      <c r="G160" s="44"/>
      <c r="H160" s="44"/>
      <c r="I160" s="44"/>
      <c r="J160" s="44"/>
      <c r="K160" s="44"/>
      <c r="L160" s="44"/>
      <c r="M160" s="44" t="b">
        <f t="shared" si="27"/>
        <v>0</v>
      </c>
      <c r="N160" s="47">
        <f t="shared" si="28"/>
        <v>0</v>
      </c>
      <c r="O160" s="44"/>
      <c r="P160" s="44"/>
      <c r="Q160" s="44"/>
      <c r="R160" s="44"/>
      <c r="S160" s="44">
        <f t="shared" si="29"/>
        <v>0</v>
      </c>
      <c r="T160" s="44" t="str" cm="1">
        <f t="array" ref="T160">_xlfn.IFS(S160&lt;M160,"EFICIENTE",S160=M160,"EFICAZ",S160&gt;M160,"INEFICAZ")</f>
        <v>EFICIENTE</v>
      </c>
      <c r="U160" s="44" t="str">
        <f t="shared" si="30"/>
        <v>X</v>
      </c>
      <c r="V160" s="44" t="str">
        <f t="shared" si="31"/>
        <v xml:space="preserve"> </v>
      </c>
      <c r="W160" s="44" t="str">
        <f t="shared" si="32"/>
        <v xml:space="preserve"> </v>
      </c>
    </row>
    <row r="161" spans="1:23" s="48" customFormat="1" ht="29.4" customHeight="1" thickBot="1" x14ac:dyDescent="0.3">
      <c r="A161" s="44">
        <v>208</v>
      </c>
      <c r="B161" s="44"/>
      <c r="C161" s="44"/>
      <c r="D161" s="44"/>
      <c r="E161" s="44"/>
      <c r="F161" s="44">
        <f t="shared" si="33"/>
        <v>1</v>
      </c>
      <c r="G161" s="44"/>
      <c r="H161" s="44"/>
      <c r="I161" s="44"/>
      <c r="J161" s="44"/>
      <c r="K161" s="44"/>
      <c r="L161" s="44"/>
      <c r="M161" s="44" t="b">
        <f t="shared" si="27"/>
        <v>0</v>
      </c>
      <c r="N161" s="47">
        <f t="shared" si="28"/>
        <v>0</v>
      </c>
      <c r="O161" s="44"/>
      <c r="P161" s="44"/>
      <c r="Q161" s="44"/>
      <c r="R161" s="44"/>
      <c r="S161" s="44">
        <f t="shared" si="29"/>
        <v>0</v>
      </c>
      <c r="T161" s="44" t="str" cm="1">
        <f t="array" ref="T161">_xlfn.IFS(S161&lt;M161,"EFICIENTE",S161=M161,"EFICAZ",S161&gt;M161,"INEFICAZ")</f>
        <v>EFICIENTE</v>
      </c>
      <c r="U161" s="44" t="str">
        <f t="shared" si="30"/>
        <v>X</v>
      </c>
      <c r="V161" s="44" t="str">
        <f t="shared" si="31"/>
        <v xml:space="preserve"> </v>
      </c>
      <c r="W161" s="44" t="str">
        <f t="shared" si="32"/>
        <v xml:space="preserve"> </v>
      </c>
    </row>
    <row r="162" spans="1:23" s="48" customFormat="1" ht="29.4" customHeight="1" thickBot="1" x14ac:dyDescent="0.3">
      <c r="A162" s="44">
        <v>209</v>
      </c>
      <c r="B162" s="44"/>
      <c r="C162" s="44"/>
      <c r="D162" s="44"/>
      <c r="E162" s="44"/>
      <c r="F162" s="44">
        <f t="shared" si="33"/>
        <v>1</v>
      </c>
      <c r="G162" s="44"/>
      <c r="H162" s="44"/>
      <c r="I162" s="44"/>
      <c r="J162" s="44"/>
      <c r="K162" s="44"/>
      <c r="L162" s="44"/>
      <c r="M162" s="44" t="b">
        <f t="shared" si="27"/>
        <v>0</v>
      </c>
      <c r="N162" s="47">
        <f t="shared" si="28"/>
        <v>0</v>
      </c>
      <c r="O162" s="44"/>
      <c r="P162" s="44"/>
      <c r="Q162" s="44"/>
      <c r="R162" s="44"/>
      <c r="S162" s="44">
        <f t="shared" si="29"/>
        <v>0</v>
      </c>
      <c r="T162" s="44" t="str" cm="1">
        <f t="array" ref="T162">_xlfn.IFS(S162&lt;M162,"EFICIENTE",S162=M162,"EFICAZ",S162&gt;M162,"INEFICAZ")</f>
        <v>EFICIENTE</v>
      </c>
      <c r="U162" s="44" t="str">
        <f t="shared" si="30"/>
        <v>X</v>
      </c>
      <c r="V162" s="44" t="str">
        <f t="shared" si="31"/>
        <v xml:space="preserve"> </v>
      </c>
      <c r="W162" s="44" t="str">
        <f t="shared" si="32"/>
        <v xml:space="preserve"> </v>
      </c>
    </row>
    <row r="163" spans="1:23" s="48" customFormat="1" ht="29.4" customHeight="1" thickBot="1" x14ac:dyDescent="0.3">
      <c r="A163" s="44">
        <v>210</v>
      </c>
      <c r="B163" s="44"/>
      <c r="C163" s="44"/>
      <c r="D163" s="44"/>
      <c r="E163" s="44"/>
      <c r="F163" s="44">
        <f t="shared" si="33"/>
        <v>1</v>
      </c>
      <c r="G163" s="44"/>
      <c r="H163" s="44"/>
      <c r="I163" s="44"/>
      <c r="J163" s="44"/>
      <c r="K163" s="44"/>
      <c r="L163" s="44"/>
      <c r="M163" s="44" t="b">
        <f t="shared" si="27"/>
        <v>0</v>
      </c>
      <c r="N163" s="47">
        <f t="shared" si="28"/>
        <v>0</v>
      </c>
      <c r="O163" s="44"/>
      <c r="P163" s="44"/>
      <c r="Q163" s="44"/>
      <c r="R163" s="44"/>
      <c r="S163" s="44">
        <f t="shared" si="29"/>
        <v>0</v>
      </c>
      <c r="T163" s="44" t="str" cm="1">
        <f t="array" ref="T163">_xlfn.IFS(S163&lt;M163,"EFICIENTE",S163=M163,"EFICAZ",S163&gt;M163,"INEFICAZ")</f>
        <v>EFICIENTE</v>
      </c>
      <c r="U163" s="44" t="str">
        <f t="shared" si="30"/>
        <v>X</v>
      </c>
      <c r="V163" s="44" t="str">
        <f t="shared" si="31"/>
        <v xml:space="preserve"> </v>
      </c>
      <c r="W163" s="44" t="str">
        <f t="shared" si="32"/>
        <v xml:space="preserve"> </v>
      </c>
    </row>
    <row r="164" spans="1:23" s="48" customFormat="1" ht="29.4" customHeight="1" thickBot="1" x14ac:dyDescent="0.3">
      <c r="A164" s="44">
        <v>211</v>
      </c>
      <c r="B164" s="44"/>
      <c r="C164" s="44"/>
      <c r="D164" s="44"/>
      <c r="E164" s="44"/>
      <c r="F164" s="44">
        <f t="shared" si="33"/>
        <v>1</v>
      </c>
      <c r="G164" s="44"/>
      <c r="H164" s="44"/>
      <c r="I164" s="44"/>
      <c r="J164" s="44"/>
      <c r="K164" s="44"/>
      <c r="L164" s="44"/>
      <c r="M164" s="44" t="b">
        <f t="shared" si="27"/>
        <v>0</v>
      </c>
      <c r="N164" s="47">
        <f t="shared" si="28"/>
        <v>0</v>
      </c>
      <c r="O164" s="44"/>
      <c r="P164" s="44"/>
      <c r="Q164" s="44"/>
      <c r="R164" s="44"/>
      <c r="S164" s="44">
        <f t="shared" si="29"/>
        <v>0</v>
      </c>
      <c r="T164" s="44" t="str" cm="1">
        <f t="array" ref="T164">_xlfn.IFS(S164&lt;M164,"EFICIENTE",S164=M164,"EFICAZ",S164&gt;M164,"INEFICAZ")</f>
        <v>EFICIENTE</v>
      </c>
      <c r="U164" s="44" t="str">
        <f t="shared" si="30"/>
        <v>X</v>
      </c>
      <c r="V164" s="44" t="str">
        <f t="shared" si="31"/>
        <v xml:space="preserve"> </v>
      </c>
      <c r="W164" s="44" t="str">
        <f t="shared" si="32"/>
        <v xml:space="preserve"> </v>
      </c>
    </row>
    <row r="165" spans="1:23" s="48" customFormat="1" ht="29.4" customHeight="1" thickBot="1" x14ac:dyDescent="0.3">
      <c r="A165" s="44">
        <v>212</v>
      </c>
      <c r="B165" s="44"/>
      <c r="C165" s="44"/>
      <c r="D165" s="44"/>
      <c r="E165" s="44"/>
      <c r="F165" s="44">
        <f t="shared" si="33"/>
        <v>1</v>
      </c>
      <c r="G165" s="44"/>
      <c r="H165" s="44"/>
      <c r="I165" s="44"/>
      <c r="J165" s="44"/>
      <c r="K165" s="44"/>
      <c r="L165" s="44"/>
      <c r="M165" s="44" t="b">
        <f t="shared" si="27"/>
        <v>0</v>
      </c>
      <c r="N165" s="47">
        <f t="shared" si="28"/>
        <v>0</v>
      </c>
      <c r="O165" s="44"/>
      <c r="P165" s="44"/>
      <c r="Q165" s="44"/>
      <c r="R165" s="44"/>
      <c r="S165" s="44">
        <f t="shared" si="29"/>
        <v>0</v>
      </c>
      <c r="T165" s="44" t="str" cm="1">
        <f t="array" ref="T165">_xlfn.IFS(S165&lt;M165,"EFICIENTE",S165=M165,"EFICAZ",S165&gt;M165,"INEFICAZ")</f>
        <v>EFICIENTE</v>
      </c>
      <c r="U165" s="44" t="str">
        <f t="shared" si="30"/>
        <v>X</v>
      </c>
      <c r="V165" s="44" t="str">
        <f t="shared" si="31"/>
        <v xml:space="preserve"> </v>
      </c>
      <c r="W165" s="44" t="str">
        <f t="shared" si="32"/>
        <v xml:space="preserve"> </v>
      </c>
    </row>
    <row r="166" spans="1:23" s="48" customFormat="1" ht="29.4" customHeight="1" thickBot="1" x14ac:dyDescent="0.3">
      <c r="A166" s="44">
        <v>213</v>
      </c>
      <c r="B166" s="44"/>
      <c r="C166" s="44"/>
      <c r="D166" s="44"/>
      <c r="E166" s="44"/>
      <c r="F166" s="44">
        <f t="shared" si="33"/>
        <v>1</v>
      </c>
      <c r="G166" s="44"/>
      <c r="H166" s="44"/>
      <c r="I166" s="44"/>
      <c r="J166" s="44"/>
      <c r="K166" s="44"/>
      <c r="L166" s="44"/>
      <c r="M166" s="44" t="b">
        <f t="shared" si="27"/>
        <v>0</v>
      </c>
      <c r="N166" s="47">
        <f t="shared" si="28"/>
        <v>0</v>
      </c>
      <c r="O166" s="44"/>
      <c r="P166" s="44"/>
      <c r="Q166" s="44"/>
      <c r="R166" s="44"/>
      <c r="S166" s="44">
        <f t="shared" si="29"/>
        <v>0</v>
      </c>
      <c r="T166" s="44" t="str" cm="1">
        <f t="array" ref="T166">_xlfn.IFS(S166&lt;M166,"EFICIENTE",S166=M166,"EFICAZ",S166&gt;M166,"INEFICAZ")</f>
        <v>EFICIENTE</v>
      </c>
      <c r="U166" s="44" t="str">
        <f t="shared" si="30"/>
        <v>X</v>
      </c>
      <c r="V166" s="44" t="str">
        <f t="shared" si="31"/>
        <v xml:space="preserve"> </v>
      </c>
      <c r="W166" s="44" t="str">
        <f t="shared" si="32"/>
        <v xml:space="preserve"> </v>
      </c>
    </row>
    <row r="167" spans="1:23" s="48" customFormat="1" ht="29.4" customHeight="1" thickBot="1" x14ac:dyDescent="0.3">
      <c r="A167" s="44">
        <v>214</v>
      </c>
      <c r="B167" s="44"/>
      <c r="C167" s="44"/>
      <c r="D167" s="44"/>
      <c r="E167" s="44"/>
      <c r="F167" s="44">
        <f t="shared" si="33"/>
        <v>1</v>
      </c>
      <c r="G167" s="44"/>
      <c r="H167" s="44"/>
      <c r="I167" s="44"/>
      <c r="J167" s="44"/>
      <c r="K167" s="44"/>
      <c r="L167" s="44"/>
      <c r="M167" s="44" t="b">
        <f t="shared" si="27"/>
        <v>0</v>
      </c>
      <c r="N167" s="47">
        <f t="shared" si="28"/>
        <v>0</v>
      </c>
      <c r="O167" s="44"/>
      <c r="P167" s="44"/>
      <c r="Q167" s="44"/>
      <c r="R167" s="44"/>
      <c r="S167" s="44">
        <f t="shared" si="29"/>
        <v>0</v>
      </c>
      <c r="T167" s="44" t="str" cm="1">
        <f t="array" ref="T167">_xlfn.IFS(S167&lt;M167,"EFICIENTE",S167=M167,"EFICAZ",S167&gt;M167,"INEFICAZ")</f>
        <v>EFICIENTE</v>
      </c>
      <c r="U167" s="44" t="str">
        <f t="shared" si="30"/>
        <v>X</v>
      </c>
      <c r="V167" s="44" t="str">
        <f t="shared" si="31"/>
        <v xml:space="preserve"> </v>
      </c>
      <c r="W167" s="44" t="str">
        <f t="shared" si="32"/>
        <v xml:space="preserve"> </v>
      </c>
    </row>
    <row r="168" spans="1:23" s="48" customFormat="1" ht="29.4" customHeight="1" thickBot="1" x14ac:dyDescent="0.3">
      <c r="A168" s="44">
        <v>215</v>
      </c>
      <c r="B168" s="44"/>
      <c r="C168" s="44"/>
      <c r="D168" s="44"/>
      <c r="E168" s="44"/>
      <c r="F168" s="44">
        <f t="shared" si="33"/>
        <v>1</v>
      </c>
      <c r="G168" s="44"/>
      <c r="H168" s="44"/>
      <c r="I168" s="44"/>
      <c r="J168" s="44"/>
      <c r="K168" s="44"/>
      <c r="L168" s="44"/>
      <c r="M168" s="44" t="b">
        <f t="shared" si="27"/>
        <v>0</v>
      </c>
      <c r="N168" s="47">
        <f t="shared" si="28"/>
        <v>0</v>
      </c>
      <c r="O168" s="44"/>
      <c r="P168" s="44"/>
      <c r="Q168" s="44"/>
      <c r="R168" s="44"/>
      <c r="S168" s="44">
        <f t="shared" si="29"/>
        <v>0</v>
      </c>
      <c r="T168" s="44" t="str" cm="1">
        <f t="array" ref="T168">_xlfn.IFS(S168&lt;M168,"EFICIENTE",S168=M168,"EFICAZ",S168&gt;M168,"INEFICAZ")</f>
        <v>EFICIENTE</v>
      </c>
      <c r="U168" s="44" t="str">
        <f t="shared" si="30"/>
        <v>X</v>
      </c>
      <c r="V168" s="44" t="str">
        <f t="shared" si="31"/>
        <v xml:space="preserve"> </v>
      </c>
      <c r="W168" s="44" t="str">
        <f t="shared" si="32"/>
        <v xml:space="preserve"> </v>
      </c>
    </row>
    <row r="169" spans="1:23" s="48" customFormat="1" ht="29.4" customHeight="1" thickBot="1" x14ac:dyDescent="0.3">
      <c r="A169" s="44">
        <v>216</v>
      </c>
      <c r="B169" s="44"/>
      <c r="C169" s="44"/>
      <c r="D169" s="44"/>
      <c r="E169" s="44"/>
      <c r="F169" s="44">
        <f t="shared" si="33"/>
        <v>1</v>
      </c>
      <c r="G169" s="44"/>
      <c r="H169" s="44"/>
      <c r="I169" s="44"/>
      <c r="J169" s="44"/>
      <c r="K169" s="44"/>
      <c r="L169" s="44"/>
      <c r="M169" s="44" t="b">
        <f t="shared" si="27"/>
        <v>0</v>
      </c>
      <c r="N169" s="47">
        <f t="shared" si="28"/>
        <v>0</v>
      </c>
      <c r="O169" s="44"/>
      <c r="P169" s="44"/>
      <c r="Q169" s="44"/>
      <c r="R169" s="44"/>
      <c r="S169" s="44">
        <f t="shared" si="29"/>
        <v>0</v>
      </c>
      <c r="T169" s="44" t="str" cm="1">
        <f t="array" ref="T169">_xlfn.IFS(S169&lt;M169,"EFICIENTE",S169=M169,"EFICAZ",S169&gt;M169,"INEFICAZ")</f>
        <v>EFICIENTE</v>
      </c>
      <c r="U169" s="44" t="str">
        <f t="shared" si="30"/>
        <v>X</v>
      </c>
      <c r="V169" s="44" t="str">
        <f t="shared" si="31"/>
        <v xml:space="preserve"> </v>
      </c>
      <c r="W169" s="44" t="str">
        <f t="shared" si="32"/>
        <v xml:space="preserve"> </v>
      </c>
    </row>
    <row r="170" spans="1:23" s="48" customFormat="1" ht="29.4" customHeight="1" thickBot="1" x14ac:dyDescent="0.3">
      <c r="A170" s="44">
        <v>217</v>
      </c>
      <c r="B170" s="44"/>
      <c r="C170" s="44"/>
      <c r="D170" s="44"/>
      <c r="E170" s="44"/>
      <c r="F170" s="44">
        <f t="shared" si="33"/>
        <v>1</v>
      </c>
      <c r="G170" s="44"/>
      <c r="H170" s="44"/>
      <c r="I170" s="44"/>
      <c r="J170" s="44"/>
      <c r="K170" s="44"/>
      <c r="L170" s="44"/>
      <c r="M170" s="44" t="b">
        <f t="shared" si="27"/>
        <v>0</v>
      </c>
      <c r="N170" s="47">
        <f t="shared" si="28"/>
        <v>0</v>
      </c>
      <c r="O170" s="44"/>
      <c r="P170" s="44"/>
      <c r="Q170" s="44"/>
      <c r="R170" s="44"/>
      <c r="S170" s="44">
        <f t="shared" si="29"/>
        <v>0</v>
      </c>
      <c r="T170" s="44" t="str" cm="1">
        <f t="array" ref="T170">_xlfn.IFS(S170&lt;M170,"EFICIENTE",S170=M170,"EFICAZ",S170&gt;M170,"INEFICAZ")</f>
        <v>EFICIENTE</v>
      </c>
      <c r="U170" s="44" t="str">
        <f t="shared" si="30"/>
        <v>X</v>
      </c>
      <c r="V170" s="44" t="str">
        <f t="shared" si="31"/>
        <v xml:space="preserve"> </v>
      </c>
      <c r="W170" s="44" t="str">
        <f t="shared" si="32"/>
        <v xml:space="preserve"> </v>
      </c>
    </row>
    <row r="171" spans="1:23" s="48" customFormat="1" ht="29.4" customHeight="1" thickBot="1" x14ac:dyDescent="0.3">
      <c r="A171" s="44">
        <v>218</v>
      </c>
      <c r="B171" s="44"/>
      <c r="C171" s="44"/>
      <c r="D171" s="44"/>
      <c r="E171" s="44"/>
      <c r="F171" s="44">
        <f t="shared" si="33"/>
        <v>1</v>
      </c>
      <c r="G171" s="44"/>
      <c r="H171" s="44"/>
      <c r="I171" s="44"/>
      <c r="J171" s="44"/>
      <c r="K171" s="44"/>
      <c r="L171" s="44"/>
      <c r="M171" s="44" t="b">
        <f t="shared" si="27"/>
        <v>0</v>
      </c>
      <c r="N171" s="47">
        <f t="shared" si="28"/>
        <v>0</v>
      </c>
      <c r="O171" s="44"/>
      <c r="P171" s="44"/>
      <c r="Q171" s="44"/>
      <c r="R171" s="44"/>
      <c r="S171" s="44">
        <f t="shared" si="29"/>
        <v>0</v>
      </c>
      <c r="T171" s="44" t="str" cm="1">
        <f t="array" ref="T171">_xlfn.IFS(S171&lt;M171,"EFICIENTE",S171=M171,"EFICAZ",S171&gt;M171,"INEFICAZ")</f>
        <v>EFICIENTE</v>
      </c>
      <c r="U171" s="44" t="str">
        <f t="shared" si="30"/>
        <v>X</v>
      </c>
      <c r="V171" s="44" t="str">
        <f t="shared" si="31"/>
        <v xml:space="preserve"> </v>
      </c>
      <c r="W171" s="44" t="str">
        <f t="shared" si="32"/>
        <v xml:space="preserve"> </v>
      </c>
    </row>
    <row r="172" spans="1:23" s="48" customFormat="1" ht="29.4" customHeight="1" thickBot="1" x14ac:dyDescent="0.3">
      <c r="A172" s="44">
        <v>219</v>
      </c>
      <c r="B172" s="44"/>
      <c r="C172" s="44"/>
      <c r="D172" s="44"/>
      <c r="E172" s="44"/>
      <c r="F172" s="44">
        <f t="shared" si="33"/>
        <v>1</v>
      </c>
      <c r="G172" s="44"/>
      <c r="H172" s="44"/>
      <c r="I172" s="44"/>
      <c r="J172" s="44"/>
      <c r="K172" s="44"/>
      <c r="L172" s="44"/>
      <c r="M172" s="44" t="b">
        <f t="shared" si="27"/>
        <v>0</v>
      </c>
      <c r="N172" s="47">
        <f t="shared" si="28"/>
        <v>0</v>
      </c>
      <c r="O172" s="44"/>
      <c r="P172" s="44"/>
      <c r="Q172" s="44"/>
      <c r="R172" s="44"/>
      <c r="S172" s="44">
        <f t="shared" si="29"/>
        <v>0</v>
      </c>
      <c r="T172" s="44" t="str" cm="1">
        <f t="array" ref="T172">_xlfn.IFS(S172&lt;M172,"EFICIENTE",S172=M172,"EFICAZ",S172&gt;M172,"INEFICAZ")</f>
        <v>EFICIENTE</v>
      </c>
      <c r="U172" s="44" t="str">
        <f t="shared" si="30"/>
        <v>X</v>
      </c>
      <c r="V172" s="44" t="str">
        <f t="shared" si="31"/>
        <v xml:space="preserve"> </v>
      </c>
      <c r="W172" s="44" t="str">
        <f t="shared" si="32"/>
        <v xml:space="preserve"> </v>
      </c>
    </row>
    <row r="173" spans="1:23" s="48" customFormat="1" ht="29.4" customHeight="1" thickBot="1" x14ac:dyDescent="0.3">
      <c r="A173" s="44">
        <v>220</v>
      </c>
      <c r="B173" s="44"/>
      <c r="C173" s="44"/>
      <c r="D173" s="44"/>
      <c r="E173" s="44"/>
      <c r="F173" s="44">
        <f t="shared" si="33"/>
        <v>1</v>
      </c>
      <c r="G173" s="44"/>
      <c r="H173" s="44"/>
      <c r="I173" s="44"/>
      <c r="J173" s="44"/>
      <c r="K173" s="44"/>
      <c r="L173" s="44"/>
      <c r="M173" s="44" t="b">
        <f t="shared" si="27"/>
        <v>0</v>
      </c>
      <c r="N173" s="47">
        <f t="shared" si="28"/>
        <v>0</v>
      </c>
      <c r="O173" s="44"/>
      <c r="P173" s="44"/>
      <c r="Q173" s="44"/>
      <c r="R173" s="44"/>
      <c r="S173" s="44">
        <f t="shared" si="29"/>
        <v>0</v>
      </c>
      <c r="T173" s="44" t="str" cm="1">
        <f t="array" ref="T173">_xlfn.IFS(S173&lt;M173,"EFICIENTE",S173=M173,"EFICAZ",S173&gt;M173,"INEFICAZ")</f>
        <v>EFICIENTE</v>
      </c>
      <c r="U173" s="44" t="str">
        <f t="shared" si="30"/>
        <v>X</v>
      </c>
      <c r="V173" s="44" t="str">
        <f t="shared" si="31"/>
        <v xml:space="preserve"> </v>
      </c>
      <c r="W173" s="44" t="str">
        <f t="shared" si="32"/>
        <v xml:space="preserve"> </v>
      </c>
    </row>
    <row r="174" spans="1:23" s="48" customFormat="1" ht="29.4" customHeight="1" thickBot="1" x14ac:dyDescent="0.3">
      <c r="A174" s="44">
        <v>221</v>
      </c>
      <c r="B174" s="44"/>
      <c r="C174" s="44"/>
      <c r="D174" s="44"/>
      <c r="E174" s="44"/>
      <c r="F174" s="44">
        <f t="shared" si="33"/>
        <v>1</v>
      </c>
      <c r="G174" s="44"/>
      <c r="H174" s="44"/>
      <c r="I174" s="44"/>
      <c r="J174" s="44"/>
      <c r="K174" s="44"/>
      <c r="L174" s="44"/>
      <c r="M174" s="44" t="b">
        <f t="shared" si="27"/>
        <v>0</v>
      </c>
      <c r="N174" s="47">
        <f t="shared" si="28"/>
        <v>0</v>
      </c>
      <c r="O174" s="44"/>
      <c r="P174" s="44"/>
      <c r="Q174" s="44"/>
      <c r="R174" s="44"/>
      <c r="S174" s="44">
        <f t="shared" si="29"/>
        <v>0</v>
      </c>
      <c r="T174" s="44" t="str" cm="1">
        <f t="array" ref="T174">_xlfn.IFS(S174&lt;M174,"EFICIENTE",S174=M174,"EFICAZ",S174&gt;M174,"INEFICAZ")</f>
        <v>EFICIENTE</v>
      </c>
      <c r="U174" s="44" t="str">
        <f t="shared" si="30"/>
        <v>X</v>
      </c>
      <c r="V174" s="44" t="str">
        <f t="shared" si="31"/>
        <v xml:space="preserve"> </v>
      </c>
      <c r="W174" s="44" t="str">
        <f t="shared" si="32"/>
        <v xml:space="preserve"> </v>
      </c>
    </row>
    <row r="175" spans="1:23" s="48" customFormat="1" ht="29.4" customHeight="1" thickBot="1" x14ac:dyDescent="0.3">
      <c r="A175" s="44">
        <v>222</v>
      </c>
      <c r="B175" s="44"/>
      <c r="C175" s="44"/>
      <c r="D175" s="44"/>
      <c r="E175" s="44"/>
      <c r="F175" s="44">
        <f t="shared" si="33"/>
        <v>1</v>
      </c>
      <c r="G175" s="44"/>
      <c r="H175" s="44"/>
      <c r="I175" s="44"/>
      <c r="J175" s="44"/>
      <c r="K175" s="44"/>
      <c r="L175" s="44"/>
      <c r="M175" s="44" t="b">
        <f t="shared" si="27"/>
        <v>0</v>
      </c>
      <c r="N175" s="47">
        <f t="shared" si="28"/>
        <v>0</v>
      </c>
      <c r="O175" s="44"/>
      <c r="P175" s="44"/>
      <c r="Q175" s="44"/>
      <c r="R175" s="44"/>
      <c r="S175" s="44">
        <f t="shared" si="29"/>
        <v>0</v>
      </c>
      <c r="T175" s="44" t="str" cm="1">
        <f t="array" ref="T175">_xlfn.IFS(S175&lt;M175,"EFICIENTE",S175=M175,"EFICAZ",S175&gt;M175,"INEFICAZ")</f>
        <v>EFICIENTE</v>
      </c>
      <c r="U175" s="44" t="str">
        <f t="shared" si="30"/>
        <v>X</v>
      </c>
      <c r="V175" s="44" t="str">
        <f t="shared" si="31"/>
        <v xml:space="preserve"> </v>
      </c>
      <c r="W175" s="44" t="str">
        <f t="shared" si="32"/>
        <v xml:space="preserve"> </v>
      </c>
    </row>
    <row r="176" spans="1:23" s="48" customFormat="1" ht="29.4" customHeight="1" thickBot="1" x14ac:dyDescent="0.3">
      <c r="A176" s="44">
        <v>223</v>
      </c>
      <c r="B176" s="44"/>
      <c r="C176" s="44"/>
      <c r="D176" s="44"/>
      <c r="E176" s="44"/>
      <c r="F176" s="44">
        <f t="shared" si="33"/>
        <v>1</v>
      </c>
      <c r="G176" s="44"/>
      <c r="H176" s="44"/>
      <c r="I176" s="44"/>
      <c r="J176" s="44"/>
      <c r="K176" s="44"/>
      <c r="L176" s="44"/>
      <c r="M176" s="44" t="b">
        <f t="shared" si="27"/>
        <v>0</v>
      </c>
      <c r="N176" s="47">
        <f t="shared" si="28"/>
        <v>0</v>
      </c>
      <c r="O176" s="44"/>
      <c r="P176" s="44"/>
      <c r="Q176" s="44"/>
      <c r="R176" s="44"/>
      <c r="S176" s="44">
        <f t="shared" si="29"/>
        <v>0</v>
      </c>
      <c r="T176" s="44" t="str" cm="1">
        <f t="array" ref="T176">_xlfn.IFS(S176&lt;M176,"EFICIENTE",S176=M176,"EFICAZ",S176&gt;M176,"INEFICAZ")</f>
        <v>EFICIENTE</v>
      </c>
      <c r="U176" s="44" t="str">
        <f t="shared" si="30"/>
        <v>X</v>
      </c>
      <c r="V176" s="44" t="str">
        <f t="shared" si="31"/>
        <v xml:space="preserve"> </v>
      </c>
      <c r="W176" s="44" t="str">
        <f t="shared" si="32"/>
        <v xml:space="preserve"> </v>
      </c>
    </row>
    <row r="177" spans="1:23" s="48" customFormat="1" ht="29.4" customHeight="1" thickBot="1" x14ac:dyDescent="0.3">
      <c r="A177" s="44">
        <v>224</v>
      </c>
      <c r="B177" s="44"/>
      <c r="C177" s="44"/>
      <c r="D177" s="44"/>
      <c r="E177" s="44"/>
      <c r="F177" s="44">
        <f t="shared" si="33"/>
        <v>1</v>
      </c>
      <c r="G177" s="44"/>
      <c r="H177" s="44"/>
      <c r="I177" s="44"/>
      <c r="J177" s="44"/>
      <c r="K177" s="44"/>
      <c r="L177" s="44"/>
      <c r="M177" s="44" t="b">
        <f t="shared" si="27"/>
        <v>0</v>
      </c>
      <c r="N177" s="47">
        <f t="shared" si="28"/>
        <v>0</v>
      </c>
      <c r="O177" s="44"/>
      <c r="P177" s="44"/>
      <c r="Q177" s="44"/>
      <c r="R177" s="44"/>
      <c r="S177" s="44">
        <f t="shared" si="29"/>
        <v>0</v>
      </c>
      <c r="T177" s="44" t="str" cm="1">
        <f t="array" ref="T177">_xlfn.IFS(S177&lt;M177,"EFICIENTE",S177=M177,"EFICAZ",S177&gt;M177,"INEFICAZ")</f>
        <v>EFICIENTE</v>
      </c>
      <c r="U177" s="44" t="str">
        <f t="shared" si="30"/>
        <v>X</v>
      </c>
      <c r="V177" s="44" t="str">
        <f t="shared" si="31"/>
        <v xml:space="preserve"> </v>
      </c>
      <c r="W177" s="44" t="str">
        <f t="shared" si="32"/>
        <v xml:space="preserve"> </v>
      </c>
    </row>
    <row r="178" spans="1:23" s="48" customFormat="1" ht="29.4" customHeight="1" thickBot="1" x14ac:dyDescent="0.3">
      <c r="A178" s="44">
        <v>225</v>
      </c>
      <c r="B178" s="44"/>
      <c r="C178" s="44"/>
      <c r="D178" s="44"/>
      <c r="E178" s="44"/>
      <c r="F178" s="44">
        <f t="shared" si="33"/>
        <v>1</v>
      </c>
      <c r="G178" s="44"/>
      <c r="H178" s="44"/>
      <c r="I178" s="44"/>
      <c r="J178" s="44"/>
      <c r="K178" s="44"/>
      <c r="L178" s="44"/>
      <c r="M178" s="44" t="b">
        <f t="shared" si="27"/>
        <v>0</v>
      </c>
      <c r="N178" s="47">
        <f t="shared" si="28"/>
        <v>0</v>
      </c>
      <c r="O178" s="44"/>
      <c r="P178" s="44"/>
      <c r="Q178" s="44"/>
      <c r="R178" s="44"/>
      <c r="S178" s="44">
        <f t="shared" si="29"/>
        <v>0</v>
      </c>
      <c r="T178" s="44" t="str" cm="1">
        <f t="array" ref="T178">_xlfn.IFS(S178&lt;M178,"EFICIENTE",S178=M178,"EFICAZ",S178&gt;M178,"INEFICAZ")</f>
        <v>EFICIENTE</v>
      </c>
      <c r="U178" s="44" t="str">
        <f t="shared" si="30"/>
        <v>X</v>
      </c>
      <c r="V178" s="44" t="str">
        <f t="shared" si="31"/>
        <v xml:space="preserve"> </v>
      </c>
      <c r="W178" s="44" t="str">
        <f t="shared" si="32"/>
        <v xml:space="preserve"> </v>
      </c>
    </row>
    <row r="179" spans="1:23" s="48" customFormat="1" ht="29.4" customHeight="1" thickBot="1" x14ac:dyDescent="0.3">
      <c r="A179" s="44">
        <v>226</v>
      </c>
      <c r="B179" s="44"/>
      <c r="C179" s="44"/>
      <c r="D179" s="44"/>
      <c r="E179" s="44"/>
      <c r="F179" s="44">
        <f t="shared" si="33"/>
        <v>1</v>
      </c>
      <c r="G179" s="44"/>
      <c r="H179" s="44"/>
      <c r="I179" s="44"/>
      <c r="J179" s="44"/>
      <c r="K179" s="44"/>
      <c r="L179" s="44"/>
      <c r="M179" s="44" t="b">
        <f t="shared" si="27"/>
        <v>0</v>
      </c>
      <c r="N179" s="47">
        <f t="shared" si="28"/>
        <v>0</v>
      </c>
      <c r="O179" s="44"/>
      <c r="P179" s="44"/>
      <c r="Q179" s="44"/>
      <c r="R179" s="44"/>
      <c r="S179" s="44">
        <f t="shared" si="29"/>
        <v>0</v>
      </c>
      <c r="T179" s="44" t="str" cm="1">
        <f t="array" ref="T179">_xlfn.IFS(S179&lt;M179,"EFICIENTE",S179=M179,"EFICAZ",S179&gt;M179,"INEFICAZ")</f>
        <v>EFICIENTE</v>
      </c>
      <c r="U179" s="44" t="str">
        <f t="shared" si="30"/>
        <v>X</v>
      </c>
      <c r="V179" s="44" t="str">
        <f t="shared" si="31"/>
        <v xml:space="preserve"> </v>
      </c>
      <c r="W179" s="44" t="str">
        <f t="shared" si="32"/>
        <v xml:space="preserve"> </v>
      </c>
    </row>
    <row r="180" spans="1:23" s="48" customFormat="1" ht="29.4" customHeight="1" thickBot="1" x14ac:dyDescent="0.3">
      <c r="A180" s="44">
        <v>227</v>
      </c>
      <c r="B180" s="44"/>
      <c r="C180" s="44"/>
      <c r="D180" s="44"/>
      <c r="E180" s="44"/>
      <c r="F180" s="44">
        <f t="shared" si="33"/>
        <v>1</v>
      </c>
      <c r="G180" s="44"/>
      <c r="H180" s="44"/>
      <c r="I180" s="44"/>
      <c r="J180" s="44"/>
      <c r="K180" s="44"/>
      <c r="L180" s="44"/>
      <c r="M180" s="44" t="b">
        <f t="shared" si="27"/>
        <v>0</v>
      </c>
      <c r="N180" s="47">
        <f t="shared" si="28"/>
        <v>0</v>
      </c>
      <c r="O180" s="44"/>
      <c r="P180" s="44"/>
      <c r="Q180" s="44"/>
      <c r="R180" s="44"/>
      <c r="S180" s="44">
        <f t="shared" si="29"/>
        <v>0</v>
      </c>
      <c r="T180" s="44" t="str" cm="1">
        <f t="array" ref="T180">_xlfn.IFS(S180&lt;M180,"EFICIENTE",S180=M180,"EFICAZ",S180&gt;M180,"INEFICAZ")</f>
        <v>EFICIENTE</v>
      </c>
      <c r="U180" s="44" t="str">
        <f t="shared" si="30"/>
        <v>X</v>
      </c>
      <c r="V180" s="44" t="str">
        <f t="shared" si="31"/>
        <v xml:space="preserve"> </v>
      </c>
      <c r="W180" s="44" t="str">
        <f t="shared" si="32"/>
        <v xml:space="preserve"> </v>
      </c>
    </row>
    <row r="181" spans="1:23" s="48" customFormat="1" ht="29.4" customHeight="1" thickBot="1" x14ac:dyDescent="0.3">
      <c r="A181" s="44">
        <v>228</v>
      </c>
      <c r="B181" s="44"/>
      <c r="C181" s="44"/>
      <c r="D181" s="44"/>
      <c r="E181" s="44"/>
      <c r="F181" s="44">
        <f t="shared" si="33"/>
        <v>1</v>
      </c>
      <c r="G181" s="44"/>
      <c r="H181" s="44"/>
      <c r="I181" s="44"/>
      <c r="J181" s="44"/>
      <c r="K181" s="44"/>
      <c r="L181" s="44"/>
      <c r="M181" s="44" t="b">
        <f t="shared" si="27"/>
        <v>0</v>
      </c>
      <c r="N181" s="47">
        <f t="shared" si="28"/>
        <v>0</v>
      </c>
      <c r="O181" s="44"/>
      <c r="P181" s="44"/>
      <c r="Q181" s="44"/>
      <c r="R181" s="44"/>
      <c r="S181" s="44">
        <f t="shared" si="29"/>
        <v>0</v>
      </c>
      <c r="T181" s="44" t="str" cm="1">
        <f t="array" ref="T181">_xlfn.IFS(S181&lt;M181,"EFICIENTE",S181=M181,"EFICAZ",S181&gt;M181,"INEFICAZ")</f>
        <v>EFICIENTE</v>
      </c>
      <c r="U181" s="44" t="str">
        <f t="shared" si="30"/>
        <v>X</v>
      </c>
      <c r="V181" s="44" t="str">
        <f t="shared" si="31"/>
        <v xml:space="preserve"> </v>
      </c>
      <c r="W181" s="44" t="str">
        <f t="shared" si="32"/>
        <v xml:space="preserve"> </v>
      </c>
    </row>
    <row r="182" spans="1:23" s="48" customFormat="1" ht="29.4" customHeight="1" thickBot="1" x14ac:dyDescent="0.3">
      <c r="A182" s="44">
        <v>229</v>
      </c>
      <c r="B182" s="44"/>
      <c r="C182" s="44"/>
      <c r="D182" s="44"/>
      <c r="E182" s="44"/>
      <c r="F182" s="44">
        <f t="shared" si="33"/>
        <v>1</v>
      </c>
      <c r="G182" s="44"/>
      <c r="H182" s="44"/>
      <c r="I182" s="44"/>
      <c r="J182" s="44"/>
      <c r="K182" s="44"/>
      <c r="L182" s="44"/>
      <c r="M182" s="44" t="b">
        <f t="shared" si="27"/>
        <v>0</v>
      </c>
      <c r="N182" s="47">
        <f t="shared" si="28"/>
        <v>0</v>
      </c>
      <c r="O182" s="44"/>
      <c r="P182" s="44"/>
      <c r="Q182" s="44"/>
      <c r="R182" s="44"/>
      <c r="S182" s="44">
        <f t="shared" si="29"/>
        <v>0</v>
      </c>
      <c r="T182" s="44" t="str" cm="1">
        <f t="array" ref="T182">_xlfn.IFS(S182&lt;M182,"EFICIENTE",S182=M182,"EFICAZ",S182&gt;M182,"INEFICAZ")</f>
        <v>EFICIENTE</v>
      </c>
      <c r="U182" s="44" t="str">
        <f t="shared" si="30"/>
        <v>X</v>
      </c>
      <c r="V182" s="44" t="str">
        <f t="shared" si="31"/>
        <v xml:space="preserve"> </v>
      </c>
      <c r="W182" s="44" t="str">
        <f t="shared" si="32"/>
        <v xml:space="preserve"> </v>
      </c>
    </row>
    <row r="183" spans="1:23" s="48" customFormat="1" ht="29.4" customHeight="1" thickBot="1" x14ac:dyDescent="0.3">
      <c r="A183" s="44">
        <v>230</v>
      </c>
      <c r="B183" s="44"/>
      <c r="C183" s="44"/>
      <c r="D183" s="44"/>
      <c r="E183" s="44"/>
      <c r="F183" s="44">
        <f t="shared" si="33"/>
        <v>1</v>
      </c>
      <c r="G183" s="44"/>
      <c r="H183" s="44"/>
      <c r="I183" s="44"/>
      <c r="J183" s="44"/>
      <c r="K183" s="44"/>
      <c r="L183" s="44"/>
      <c r="M183" s="44" t="b">
        <f t="shared" si="27"/>
        <v>0</v>
      </c>
      <c r="N183" s="47">
        <f t="shared" si="28"/>
        <v>0</v>
      </c>
      <c r="O183" s="44"/>
      <c r="P183" s="44"/>
      <c r="Q183" s="44"/>
      <c r="R183" s="44"/>
      <c r="S183" s="44">
        <f t="shared" si="29"/>
        <v>0</v>
      </c>
      <c r="T183" s="44" t="str" cm="1">
        <f t="array" ref="T183">_xlfn.IFS(S183&lt;M183,"EFICIENTE",S183=M183,"EFICAZ",S183&gt;M183,"INEFICAZ")</f>
        <v>EFICIENTE</v>
      </c>
      <c r="U183" s="44" t="str">
        <f t="shared" si="30"/>
        <v>X</v>
      </c>
      <c r="V183" s="44" t="str">
        <f t="shared" si="31"/>
        <v xml:space="preserve"> </v>
      </c>
      <c r="W183" s="44" t="str">
        <f t="shared" si="32"/>
        <v xml:space="preserve"> </v>
      </c>
    </row>
    <row r="184" spans="1:23" s="48" customFormat="1" ht="29.4" customHeight="1" thickBot="1" x14ac:dyDescent="0.3">
      <c r="A184" s="44">
        <v>231</v>
      </c>
      <c r="B184" s="44"/>
      <c r="C184" s="44"/>
      <c r="D184" s="44"/>
      <c r="E184" s="44"/>
      <c r="F184" s="44">
        <f t="shared" si="33"/>
        <v>1</v>
      </c>
      <c r="G184" s="44"/>
      <c r="H184" s="44"/>
      <c r="I184" s="44"/>
      <c r="J184" s="44"/>
      <c r="K184" s="44"/>
      <c r="L184" s="44"/>
      <c r="M184" s="44" t="b">
        <f t="shared" si="27"/>
        <v>0</v>
      </c>
      <c r="N184" s="47">
        <f t="shared" si="28"/>
        <v>0</v>
      </c>
      <c r="O184" s="44"/>
      <c r="P184" s="44"/>
      <c r="Q184" s="44"/>
      <c r="R184" s="44"/>
      <c r="S184" s="44">
        <f t="shared" si="29"/>
        <v>0</v>
      </c>
      <c r="T184" s="44" t="str" cm="1">
        <f t="array" ref="T184">_xlfn.IFS(S184&lt;M184,"EFICIENTE",S184=M184,"EFICAZ",S184&gt;M184,"INEFICAZ")</f>
        <v>EFICIENTE</v>
      </c>
      <c r="U184" s="44" t="str">
        <f t="shared" si="30"/>
        <v>X</v>
      </c>
      <c r="V184" s="44" t="str">
        <f t="shared" si="31"/>
        <v xml:space="preserve"> </v>
      </c>
      <c r="W184" s="44" t="str">
        <f t="shared" si="32"/>
        <v xml:space="preserve"> </v>
      </c>
    </row>
    <row r="185" spans="1:23" s="48" customFormat="1" ht="29.4" customHeight="1" thickBot="1" x14ac:dyDescent="0.3">
      <c r="A185" s="44">
        <v>232</v>
      </c>
      <c r="B185" s="44"/>
      <c r="C185" s="44"/>
      <c r="D185" s="44"/>
      <c r="E185" s="44"/>
      <c r="F185" s="44">
        <f t="shared" si="33"/>
        <v>1</v>
      </c>
      <c r="G185" s="44"/>
      <c r="H185" s="44"/>
      <c r="I185" s="44"/>
      <c r="J185" s="44"/>
      <c r="K185" s="44"/>
      <c r="L185" s="44"/>
      <c r="M185" s="44" t="b">
        <f t="shared" si="27"/>
        <v>0</v>
      </c>
      <c r="N185" s="47">
        <f t="shared" si="28"/>
        <v>0</v>
      </c>
      <c r="O185" s="44"/>
      <c r="P185" s="44"/>
      <c r="Q185" s="44"/>
      <c r="R185" s="44"/>
      <c r="S185" s="44">
        <f t="shared" si="29"/>
        <v>0</v>
      </c>
      <c r="T185" s="44" t="str" cm="1">
        <f t="array" ref="T185">_xlfn.IFS(S185&lt;M185,"EFICIENTE",S185=M185,"EFICAZ",S185&gt;M185,"INEFICAZ")</f>
        <v>EFICIENTE</v>
      </c>
      <c r="U185" s="44" t="str">
        <f t="shared" si="30"/>
        <v>X</v>
      </c>
      <c r="V185" s="44" t="str">
        <f t="shared" si="31"/>
        <v xml:space="preserve"> </v>
      </c>
      <c r="W185" s="44" t="str">
        <f t="shared" si="32"/>
        <v xml:space="preserve"> </v>
      </c>
    </row>
    <row r="186" spans="1:23" s="48" customFormat="1" ht="29.4" customHeight="1" thickBot="1" x14ac:dyDescent="0.3">
      <c r="A186" s="44">
        <v>233</v>
      </c>
      <c r="B186" s="44"/>
      <c r="C186" s="44"/>
      <c r="D186" s="44"/>
      <c r="E186" s="44"/>
      <c r="F186" s="44">
        <f t="shared" si="33"/>
        <v>1</v>
      </c>
      <c r="G186" s="44"/>
      <c r="H186" s="44"/>
      <c r="I186" s="44"/>
      <c r="J186" s="44"/>
      <c r="K186" s="44"/>
      <c r="L186" s="44"/>
      <c r="M186" s="44" t="b">
        <f t="shared" si="27"/>
        <v>0</v>
      </c>
      <c r="N186" s="47">
        <f t="shared" si="28"/>
        <v>0</v>
      </c>
      <c r="O186" s="44"/>
      <c r="P186" s="44"/>
      <c r="Q186" s="44"/>
      <c r="R186" s="44"/>
      <c r="S186" s="44">
        <f t="shared" si="29"/>
        <v>0</v>
      </c>
      <c r="T186" s="44" t="str" cm="1">
        <f t="array" ref="T186">_xlfn.IFS(S186&lt;M186,"EFICIENTE",S186=M186,"EFICAZ",S186&gt;M186,"INEFICAZ")</f>
        <v>EFICIENTE</v>
      </c>
      <c r="U186" s="44" t="str">
        <f t="shared" si="30"/>
        <v>X</v>
      </c>
      <c r="V186" s="44" t="str">
        <f t="shared" si="31"/>
        <v xml:space="preserve"> </v>
      </c>
      <c r="W186" s="44" t="str">
        <f t="shared" si="32"/>
        <v xml:space="preserve"> </v>
      </c>
    </row>
    <row r="187" spans="1:23" s="48" customFormat="1" ht="29.4" customHeight="1" thickBot="1" x14ac:dyDescent="0.3">
      <c r="A187" s="44">
        <v>234</v>
      </c>
      <c r="B187" s="44"/>
      <c r="C187" s="44"/>
      <c r="D187" s="44"/>
      <c r="E187" s="44"/>
      <c r="F187" s="44">
        <f t="shared" si="33"/>
        <v>1</v>
      </c>
      <c r="G187" s="44"/>
      <c r="H187" s="44"/>
      <c r="I187" s="44"/>
      <c r="J187" s="44"/>
      <c r="K187" s="44"/>
      <c r="L187" s="44"/>
      <c r="M187" s="44" t="b">
        <f t="shared" si="27"/>
        <v>0</v>
      </c>
      <c r="N187" s="47">
        <f t="shared" si="28"/>
        <v>0</v>
      </c>
      <c r="O187" s="44"/>
      <c r="P187" s="44"/>
      <c r="Q187" s="44"/>
      <c r="R187" s="44"/>
      <c r="S187" s="44">
        <f t="shared" si="29"/>
        <v>0</v>
      </c>
      <c r="T187" s="44" t="str" cm="1">
        <f t="array" ref="T187">_xlfn.IFS(S187&lt;M187,"EFICIENTE",S187=M187,"EFICAZ",S187&gt;M187,"INEFICAZ")</f>
        <v>EFICIENTE</v>
      </c>
      <c r="U187" s="44" t="str">
        <f t="shared" si="30"/>
        <v>X</v>
      </c>
      <c r="V187" s="44" t="str">
        <f t="shared" si="31"/>
        <v xml:space="preserve"> </v>
      </c>
      <c r="W187" s="44" t="str">
        <f t="shared" si="32"/>
        <v xml:space="preserve"> </v>
      </c>
    </row>
    <row r="188" spans="1:23" s="48" customFormat="1" ht="29.4" customHeight="1" thickBot="1" x14ac:dyDescent="0.3">
      <c r="A188" s="44">
        <v>235</v>
      </c>
      <c r="B188" s="44"/>
      <c r="C188" s="44"/>
      <c r="D188" s="44"/>
      <c r="E188" s="44"/>
      <c r="F188" s="44">
        <f t="shared" si="33"/>
        <v>1</v>
      </c>
      <c r="G188" s="44"/>
      <c r="H188" s="44"/>
      <c r="I188" s="44"/>
      <c r="J188" s="44"/>
      <c r="K188" s="44"/>
      <c r="L188" s="44"/>
      <c r="M188" s="44" t="b">
        <f t="shared" si="27"/>
        <v>0</v>
      </c>
      <c r="N188" s="47">
        <f t="shared" si="28"/>
        <v>0</v>
      </c>
      <c r="O188" s="44"/>
      <c r="P188" s="44"/>
      <c r="Q188" s="44"/>
      <c r="R188" s="44"/>
      <c r="S188" s="44">
        <f t="shared" si="29"/>
        <v>0</v>
      </c>
      <c r="T188" s="44" t="str" cm="1">
        <f t="array" ref="T188">_xlfn.IFS(S188&lt;M188,"EFICIENTE",S188=M188,"EFICAZ",S188&gt;M188,"INEFICAZ")</f>
        <v>EFICIENTE</v>
      </c>
      <c r="U188" s="44" t="str">
        <f t="shared" si="30"/>
        <v>X</v>
      </c>
      <c r="V188" s="44" t="str">
        <f t="shared" si="31"/>
        <v xml:space="preserve"> </v>
      </c>
      <c r="W188" s="44" t="str">
        <f t="shared" si="32"/>
        <v xml:space="preserve"> </v>
      </c>
    </row>
    <row r="189" spans="1:23" s="48" customFormat="1" ht="29.4" customHeight="1" thickBot="1" x14ac:dyDescent="0.3">
      <c r="A189" s="44">
        <v>236</v>
      </c>
      <c r="B189" s="44"/>
      <c r="C189" s="44"/>
      <c r="D189" s="44"/>
      <c r="E189" s="44"/>
      <c r="F189" s="44">
        <f t="shared" si="33"/>
        <v>1</v>
      </c>
      <c r="G189" s="44"/>
      <c r="H189" s="44"/>
      <c r="I189" s="44"/>
      <c r="J189" s="44"/>
      <c r="K189" s="44"/>
      <c r="L189" s="44"/>
      <c r="M189" s="44" t="b">
        <f t="shared" si="27"/>
        <v>0</v>
      </c>
      <c r="N189" s="47">
        <f t="shared" si="28"/>
        <v>0</v>
      </c>
      <c r="O189" s="44"/>
      <c r="P189" s="44"/>
      <c r="Q189" s="44"/>
      <c r="R189" s="44"/>
      <c r="S189" s="44">
        <f t="shared" si="29"/>
        <v>0</v>
      </c>
      <c r="T189" s="44" t="str" cm="1">
        <f t="array" ref="T189">_xlfn.IFS(S189&lt;M189,"EFICIENTE",S189=M189,"EFICAZ",S189&gt;M189,"INEFICAZ")</f>
        <v>EFICIENTE</v>
      </c>
      <c r="U189" s="44" t="str">
        <f t="shared" si="30"/>
        <v>X</v>
      </c>
      <c r="V189" s="44" t="str">
        <f t="shared" si="31"/>
        <v xml:space="preserve"> </v>
      </c>
      <c r="W189" s="44" t="str">
        <f t="shared" si="32"/>
        <v xml:space="preserve"> </v>
      </c>
    </row>
    <row r="190" spans="1:23" s="48" customFormat="1" ht="29.4" customHeight="1" thickBot="1" x14ac:dyDescent="0.3">
      <c r="A190" s="44">
        <v>237</v>
      </c>
      <c r="B190" s="44"/>
      <c r="C190" s="44"/>
      <c r="D190" s="44"/>
      <c r="E190" s="44"/>
      <c r="F190" s="44">
        <f t="shared" si="33"/>
        <v>1</v>
      </c>
      <c r="G190" s="44"/>
      <c r="H190" s="44"/>
      <c r="I190" s="44"/>
      <c r="J190" s="44"/>
      <c r="K190" s="44"/>
      <c r="L190" s="44"/>
      <c r="M190" s="44" t="b">
        <f t="shared" si="27"/>
        <v>0</v>
      </c>
      <c r="N190" s="47">
        <f t="shared" si="28"/>
        <v>0</v>
      </c>
      <c r="O190" s="44"/>
      <c r="P190" s="44"/>
      <c r="Q190" s="44"/>
      <c r="R190" s="44"/>
      <c r="S190" s="44">
        <f t="shared" si="29"/>
        <v>0</v>
      </c>
      <c r="T190" s="44" t="str" cm="1">
        <f t="array" ref="T190">_xlfn.IFS(S190&lt;M190,"EFICIENTE",S190=M190,"EFICAZ",S190&gt;M190,"INEFICAZ")</f>
        <v>EFICIENTE</v>
      </c>
      <c r="U190" s="44" t="str">
        <f t="shared" si="30"/>
        <v>X</v>
      </c>
      <c r="V190" s="44" t="str">
        <f t="shared" si="31"/>
        <v xml:space="preserve"> </v>
      </c>
      <c r="W190" s="44" t="str">
        <f t="shared" si="32"/>
        <v xml:space="preserve"> </v>
      </c>
    </row>
    <row r="191" spans="1:23" s="48" customFormat="1" ht="29.4" customHeight="1" thickBot="1" x14ac:dyDescent="0.3">
      <c r="A191" s="44">
        <v>238</v>
      </c>
      <c r="B191" s="44"/>
      <c r="C191" s="44"/>
      <c r="D191" s="44"/>
      <c r="E191" s="44"/>
      <c r="F191" s="44">
        <f t="shared" si="33"/>
        <v>1</v>
      </c>
      <c r="G191" s="44"/>
      <c r="H191" s="44"/>
      <c r="I191" s="44"/>
      <c r="J191" s="44"/>
      <c r="K191" s="44"/>
      <c r="L191" s="44"/>
      <c r="M191" s="44" t="b">
        <f t="shared" si="27"/>
        <v>0</v>
      </c>
      <c r="N191" s="47">
        <f t="shared" si="28"/>
        <v>0</v>
      </c>
      <c r="O191" s="44"/>
      <c r="P191" s="44"/>
      <c r="Q191" s="44"/>
      <c r="R191" s="44"/>
      <c r="S191" s="44">
        <f t="shared" si="29"/>
        <v>0</v>
      </c>
      <c r="T191" s="44" t="str" cm="1">
        <f t="array" ref="T191">_xlfn.IFS(S191&lt;M191,"EFICIENTE",S191=M191,"EFICAZ",S191&gt;M191,"INEFICAZ")</f>
        <v>EFICIENTE</v>
      </c>
      <c r="U191" s="44" t="str">
        <f t="shared" si="30"/>
        <v>X</v>
      </c>
      <c r="V191" s="44" t="str">
        <f t="shared" si="31"/>
        <v xml:space="preserve"> </v>
      </c>
      <c r="W191" s="44" t="str">
        <f t="shared" si="32"/>
        <v xml:space="preserve"> </v>
      </c>
    </row>
    <row r="192" spans="1:23" s="48" customFormat="1" ht="29.4" customHeight="1" thickBot="1" x14ac:dyDescent="0.3">
      <c r="A192" s="44">
        <v>239</v>
      </c>
      <c r="B192" s="44"/>
      <c r="C192" s="44"/>
      <c r="D192" s="44"/>
      <c r="E192" s="44"/>
      <c r="F192" s="44">
        <f t="shared" si="33"/>
        <v>1</v>
      </c>
      <c r="G192" s="44"/>
      <c r="H192" s="44"/>
      <c r="I192" s="44"/>
      <c r="J192" s="44"/>
      <c r="K192" s="44"/>
      <c r="L192" s="44"/>
      <c r="M192" s="44" t="b">
        <f t="shared" si="27"/>
        <v>0</v>
      </c>
      <c r="N192" s="47">
        <f t="shared" si="28"/>
        <v>0</v>
      </c>
      <c r="O192" s="44"/>
      <c r="P192" s="44"/>
      <c r="Q192" s="44"/>
      <c r="R192" s="44"/>
      <c r="S192" s="44">
        <f t="shared" si="29"/>
        <v>0</v>
      </c>
      <c r="T192" s="44" t="str" cm="1">
        <f t="array" ref="T192">_xlfn.IFS(S192&lt;M192,"EFICIENTE",S192=M192,"EFICAZ",S192&gt;M192,"INEFICAZ")</f>
        <v>EFICIENTE</v>
      </c>
      <c r="U192" s="44" t="str">
        <f t="shared" si="30"/>
        <v>X</v>
      </c>
      <c r="V192" s="44" t="str">
        <f t="shared" si="31"/>
        <v xml:space="preserve"> </v>
      </c>
      <c r="W192" s="44" t="str">
        <f t="shared" si="32"/>
        <v xml:space="preserve"> </v>
      </c>
    </row>
    <row r="193" spans="1:23" s="48" customFormat="1" ht="29.4" customHeight="1" thickBot="1" x14ac:dyDescent="0.3">
      <c r="A193" s="44">
        <v>240</v>
      </c>
      <c r="B193" s="44"/>
      <c r="C193" s="44"/>
      <c r="D193" s="44"/>
      <c r="E193" s="44"/>
      <c r="F193" s="44">
        <f t="shared" si="33"/>
        <v>1</v>
      </c>
      <c r="G193" s="44"/>
      <c r="H193" s="44"/>
      <c r="I193" s="44"/>
      <c r="J193" s="44"/>
      <c r="K193" s="44"/>
      <c r="L193" s="44"/>
      <c r="M193" s="44" t="b">
        <f t="shared" si="27"/>
        <v>0</v>
      </c>
      <c r="N193" s="47">
        <f t="shared" si="28"/>
        <v>0</v>
      </c>
      <c r="O193" s="44"/>
      <c r="P193" s="44"/>
      <c r="Q193" s="44"/>
      <c r="R193" s="44"/>
      <c r="S193" s="44">
        <f t="shared" si="29"/>
        <v>0</v>
      </c>
      <c r="T193" s="44" t="str" cm="1">
        <f t="array" ref="T193">_xlfn.IFS(S193&lt;M193,"EFICIENTE",S193=M193,"EFICAZ",S193&gt;M193,"INEFICAZ")</f>
        <v>EFICIENTE</v>
      </c>
      <c r="U193" s="44" t="str">
        <f t="shared" si="30"/>
        <v>X</v>
      </c>
      <c r="V193" s="44" t="str">
        <f t="shared" si="31"/>
        <v xml:space="preserve"> </v>
      </c>
      <c r="W193" s="44" t="str">
        <f t="shared" si="32"/>
        <v xml:space="preserve"> </v>
      </c>
    </row>
    <row r="194" spans="1:23" s="48" customFormat="1" ht="29.4" customHeight="1" thickBot="1" x14ac:dyDescent="0.3">
      <c r="A194" s="44">
        <v>241</v>
      </c>
      <c r="B194" s="44"/>
      <c r="C194" s="44"/>
      <c r="D194" s="44"/>
      <c r="E194" s="44"/>
      <c r="F194" s="44">
        <f t="shared" si="33"/>
        <v>1</v>
      </c>
      <c r="G194" s="44"/>
      <c r="H194" s="44"/>
      <c r="I194" s="44"/>
      <c r="J194" s="44"/>
      <c r="K194" s="44"/>
      <c r="L194" s="44"/>
      <c r="M194" s="44" t="b">
        <f t="shared" si="27"/>
        <v>0</v>
      </c>
      <c r="N194" s="47">
        <f t="shared" si="28"/>
        <v>0</v>
      </c>
      <c r="O194" s="44"/>
      <c r="P194" s="44"/>
      <c r="Q194" s="44"/>
      <c r="R194" s="44"/>
      <c r="S194" s="44">
        <f t="shared" si="29"/>
        <v>0</v>
      </c>
      <c r="T194" s="44" t="str" cm="1">
        <f t="array" ref="T194">_xlfn.IFS(S194&lt;M194,"EFICIENTE",S194=M194,"EFICAZ",S194&gt;M194,"INEFICAZ")</f>
        <v>EFICIENTE</v>
      </c>
      <c r="U194" s="44" t="str">
        <f t="shared" si="30"/>
        <v>X</v>
      </c>
      <c r="V194" s="44" t="str">
        <f t="shared" si="31"/>
        <v xml:space="preserve"> </v>
      </c>
      <c r="W194" s="44" t="str">
        <f t="shared" si="32"/>
        <v xml:space="preserve"> </v>
      </c>
    </row>
    <row r="195" spans="1:23" s="48" customFormat="1" ht="29.4" customHeight="1" thickBot="1" x14ac:dyDescent="0.3">
      <c r="A195" s="44">
        <v>242</v>
      </c>
      <c r="B195" s="44"/>
      <c r="C195" s="44"/>
      <c r="D195" s="44"/>
      <c r="E195" s="44"/>
      <c r="F195" s="44">
        <f t="shared" si="33"/>
        <v>1</v>
      </c>
      <c r="G195" s="44"/>
      <c r="H195" s="44"/>
      <c r="I195" s="44"/>
      <c r="J195" s="44"/>
      <c r="K195" s="44"/>
      <c r="L195" s="44"/>
      <c r="M195" s="44" t="b">
        <f t="shared" si="27"/>
        <v>0</v>
      </c>
      <c r="N195" s="47">
        <f t="shared" si="28"/>
        <v>0</v>
      </c>
      <c r="O195" s="44"/>
      <c r="P195" s="44"/>
      <c r="Q195" s="44"/>
      <c r="R195" s="44"/>
      <c r="S195" s="44">
        <f t="shared" si="29"/>
        <v>0</v>
      </c>
      <c r="T195" s="44" t="str" cm="1">
        <f t="array" ref="T195">_xlfn.IFS(S195&lt;M195,"EFICIENTE",S195=M195,"EFICAZ",S195&gt;M195,"INEFICAZ")</f>
        <v>EFICIENTE</v>
      </c>
      <c r="U195" s="44" t="str">
        <f t="shared" si="30"/>
        <v>X</v>
      </c>
      <c r="V195" s="44" t="str">
        <f t="shared" si="31"/>
        <v xml:space="preserve"> </v>
      </c>
      <c r="W195" s="44" t="str">
        <f t="shared" si="32"/>
        <v xml:space="preserve"> </v>
      </c>
    </row>
    <row r="196" spans="1:23" s="48" customFormat="1" ht="29.4" customHeight="1" thickBot="1" x14ac:dyDescent="0.3">
      <c r="A196" s="44">
        <v>243</v>
      </c>
      <c r="B196" s="44"/>
      <c r="C196" s="44"/>
      <c r="D196" s="44"/>
      <c r="E196" s="44"/>
      <c r="F196" s="44">
        <f t="shared" si="33"/>
        <v>1</v>
      </c>
      <c r="G196" s="44"/>
      <c r="H196" s="44"/>
      <c r="I196" s="44"/>
      <c r="J196" s="44"/>
      <c r="K196" s="44"/>
      <c r="L196" s="44"/>
      <c r="M196" s="44" t="b">
        <f t="shared" si="27"/>
        <v>0</v>
      </c>
      <c r="N196" s="47">
        <f t="shared" si="28"/>
        <v>0</v>
      </c>
      <c r="O196" s="44"/>
      <c r="P196" s="44"/>
      <c r="Q196" s="44"/>
      <c r="R196" s="44"/>
      <c r="S196" s="44">
        <f t="shared" si="29"/>
        <v>0</v>
      </c>
      <c r="T196" s="44" t="str" cm="1">
        <f t="array" ref="T196">_xlfn.IFS(S196&lt;M196,"EFICIENTE",S196=M196,"EFICAZ",S196&gt;M196,"INEFICAZ")</f>
        <v>EFICIENTE</v>
      </c>
      <c r="U196" s="44" t="str">
        <f t="shared" si="30"/>
        <v>X</v>
      </c>
      <c r="V196" s="44" t="str">
        <f t="shared" si="31"/>
        <v xml:space="preserve"> </v>
      </c>
      <c r="W196" s="44" t="str">
        <f t="shared" si="32"/>
        <v xml:space="preserve"> </v>
      </c>
    </row>
    <row r="197" spans="1:23" s="48" customFormat="1" ht="29.4" customHeight="1" thickBot="1" x14ac:dyDescent="0.3">
      <c r="A197" s="44">
        <v>244</v>
      </c>
      <c r="B197" s="44"/>
      <c r="C197" s="44"/>
      <c r="D197" s="44"/>
      <c r="E197" s="44"/>
      <c r="F197" s="44">
        <f t="shared" si="33"/>
        <v>1</v>
      </c>
      <c r="G197" s="44"/>
      <c r="H197" s="44"/>
      <c r="I197" s="44"/>
      <c r="J197" s="44"/>
      <c r="K197" s="44"/>
      <c r="L197" s="44"/>
      <c r="M197" s="44" t="b">
        <f t="shared" si="27"/>
        <v>0</v>
      </c>
      <c r="N197" s="47">
        <f t="shared" si="28"/>
        <v>0</v>
      </c>
      <c r="O197" s="44"/>
      <c r="P197" s="44"/>
      <c r="Q197" s="44"/>
      <c r="R197" s="44"/>
      <c r="S197" s="44">
        <f t="shared" si="29"/>
        <v>0</v>
      </c>
      <c r="T197" s="44" t="str" cm="1">
        <f t="array" ref="T197">_xlfn.IFS(S197&lt;M197,"EFICIENTE",S197=M197,"EFICAZ",S197&gt;M197,"INEFICAZ")</f>
        <v>EFICIENTE</v>
      </c>
      <c r="U197" s="44" t="str">
        <f t="shared" si="30"/>
        <v>X</v>
      </c>
      <c r="V197" s="44" t="str">
        <f t="shared" si="31"/>
        <v xml:space="preserve"> </v>
      </c>
      <c r="W197" s="44" t="str">
        <f t="shared" si="32"/>
        <v xml:space="preserve"> </v>
      </c>
    </row>
    <row r="198" spans="1:23" s="48" customFormat="1" ht="29.4" customHeight="1" thickBot="1" x14ac:dyDescent="0.3">
      <c r="A198" s="44">
        <v>245</v>
      </c>
      <c r="B198" s="44"/>
      <c r="C198" s="44"/>
      <c r="D198" s="44"/>
      <c r="E198" s="44"/>
      <c r="F198" s="44">
        <f t="shared" si="33"/>
        <v>1</v>
      </c>
      <c r="G198" s="44"/>
      <c r="H198" s="44"/>
      <c r="I198" s="44"/>
      <c r="J198" s="44"/>
      <c r="K198" s="44"/>
      <c r="L198" s="44"/>
      <c r="M198" s="44" t="b">
        <f t="shared" si="27"/>
        <v>0</v>
      </c>
      <c r="N198" s="47">
        <f t="shared" si="28"/>
        <v>0</v>
      </c>
      <c r="O198" s="44"/>
      <c r="P198" s="44"/>
      <c r="Q198" s="44"/>
      <c r="R198" s="44"/>
      <c r="S198" s="44">
        <f t="shared" si="29"/>
        <v>0</v>
      </c>
      <c r="T198" s="44" t="str" cm="1">
        <f t="array" ref="T198">_xlfn.IFS(S198&lt;M198,"EFICIENTE",S198=M198,"EFICAZ",S198&gt;M198,"INEFICAZ")</f>
        <v>EFICIENTE</v>
      </c>
      <c r="U198" s="44" t="str">
        <f t="shared" si="30"/>
        <v>X</v>
      </c>
      <c r="V198" s="44" t="str">
        <f t="shared" si="31"/>
        <v xml:space="preserve"> </v>
      </c>
      <c r="W198" s="44" t="str">
        <f t="shared" si="32"/>
        <v xml:space="preserve"> </v>
      </c>
    </row>
    <row r="199" spans="1:23" s="48" customFormat="1" ht="29.4" customHeight="1" thickBot="1" x14ac:dyDescent="0.3">
      <c r="A199" s="44">
        <v>246</v>
      </c>
      <c r="B199" s="44"/>
      <c r="C199" s="44"/>
      <c r="D199" s="44"/>
      <c r="E199" s="44"/>
      <c r="F199" s="44">
        <f t="shared" si="33"/>
        <v>1</v>
      </c>
      <c r="G199" s="44"/>
      <c r="H199" s="44"/>
      <c r="I199" s="44"/>
      <c r="J199" s="44"/>
      <c r="K199" s="44"/>
      <c r="L199" s="44"/>
      <c r="M199" s="44" t="b">
        <f t="shared" si="27"/>
        <v>0</v>
      </c>
      <c r="N199" s="47">
        <f t="shared" si="28"/>
        <v>0</v>
      </c>
      <c r="O199" s="44"/>
      <c r="P199" s="44"/>
      <c r="Q199" s="44"/>
      <c r="R199" s="44"/>
      <c r="S199" s="44">
        <f t="shared" si="29"/>
        <v>0</v>
      </c>
      <c r="T199" s="44" t="str" cm="1">
        <f t="array" ref="T199">_xlfn.IFS(S199&lt;M199,"EFICIENTE",S199=M199,"EFICAZ",S199&gt;M199,"INEFICAZ")</f>
        <v>EFICIENTE</v>
      </c>
      <c r="U199" s="44" t="str">
        <f t="shared" si="30"/>
        <v>X</v>
      </c>
      <c r="V199" s="44" t="str">
        <f t="shared" si="31"/>
        <v xml:space="preserve"> </v>
      </c>
      <c r="W199" s="44" t="str">
        <f t="shared" si="32"/>
        <v xml:space="preserve"> </v>
      </c>
    </row>
    <row r="200" spans="1:23" s="48" customFormat="1" ht="29.4" customHeight="1" thickBot="1" x14ac:dyDescent="0.3">
      <c r="A200" s="44">
        <v>247</v>
      </c>
      <c r="B200" s="44"/>
      <c r="C200" s="44"/>
      <c r="D200" s="44"/>
      <c r="E200" s="44"/>
      <c r="F200" s="44">
        <f t="shared" si="33"/>
        <v>1</v>
      </c>
      <c r="G200" s="44"/>
      <c r="H200" s="44"/>
      <c r="I200" s="44"/>
      <c r="J200" s="44"/>
      <c r="K200" s="44"/>
      <c r="L200" s="44"/>
      <c r="M200" s="44" t="b">
        <f t="shared" si="27"/>
        <v>0</v>
      </c>
      <c r="N200" s="47">
        <f t="shared" si="28"/>
        <v>0</v>
      </c>
      <c r="O200" s="44"/>
      <c r="P200" s="44"/>
      <c r="Q200" s="44"/>
      <c r="R200" s="44"/>
      <c r="S200" s="44">
        <f t="shared" si="29"/>
        <v>0</v>
      </c>
      <c r="T200" s="44" t="str" cm="1">
        <f t="array" ref="T200">_xlfn.IFS(S200&lt;M200,"EFICIENTE",S200=M200,"EFICAZ",S200&gt;M200,"INEFICAZ")</f>
        <v>EFICIENTE</v>
      </c>
      <c r="U200" s="44" t="str">
        <f t="shared" si="30"/>
        <v>X</v>
      </c>
      <c r="V200" s="44" t="str">
        <f t="shared" si="31"/>
        <v xml:space="preserve"> </v>
      </c>
      <c r="W200" s="44" t="str">
        <f t="shared" si="32"/>
        <v xml:space="preserve"> </v>
      </c>
    </row>
    <row r="201" spans="1:23" s="48" customFormat="1" ht="29.4" customHeight="1" thickBot="1" x14ac:dyDescent="0.3">
      <c r="A201" s="44">
        <v>248</v>
      </c>
      <c r="B201" s="44"/>
      <c r="C201" s="44"/>
      <c r="D201" s="44"/>
      <c r="E201" s="44"/>
      <c r="F201" s="44">
        <f t="shared" si="33"/>
        <v>1</v>
      </c>
      <c r="G201" s="44"/>
      <c r="H201" s="44"/>
      <c r="I201" s="44"/>
      <c r="J201" s="44"/>
      <c r="K201" s="44"/>
      <c r="L201" s="44"/>
      <c r="M201" s="44" t="b">
        <f t="shared" si="27"/>
        <v>0</v>
      </c>
      <c r="N201" s="47">
        <f t="shared" si="28"/>
        <v>0</v>
      </c>
      <c r="O201" s="44"/>
      <c r="P201" s="44"/>
      <c r="Q201" s="44"/>
      <c r="R201" s="44"/>
      <c r="S201" s="44">
        <f t="shared" si="29"/>
        <v>0</v>
      </c>
      <c r="T201" s="44" t="str" cm="1">
        <f t="array" ref="T201">_xlfn.IFS(S201&lt;M201,"EFICIENTE",S201=M201,"EFICAZ",S201&gt;M201,"INEFICAZ")</f>
        <v>EFICIENTE</v>
      </c>
      <c r="U201" s="44" t="str">
        <f t="shared" si="30"/>
        <v>X</v>
      </c>
      <c r="V201" s="44" t="str">
        <f t="shared" si="31"/>
        <v xml:space="preserve"> </v>
      </c>
      <c r="W201" s="44" t="str">
        <f t="shared" si="32"/>
        <v xml:space="preserve"> </v>
      </c>
    </row>
    <row r="202" spans="1:23" s="48" customFormat="1" ht="29.4" customHeight="1" thickBot="1" x14ac:dyDescent="0.3">
      <c r="A202" s="44">
        <v>249</v>
      </c>
      <c r="B202" s="44"/>
      <c r="C202" s="44"/>
      <c r="D202" s="44"/>
      <c r="E202" s="44"/>
      <c r="F202" s="44">
        <f t="shared" si="33"/>
        <v>1</v>
      </c>
      <c r="G202" s="44"/>
      <c r="H202" s="44"/>
      <c r="I202" s="44"/>
      <c r="J202" s="44"/>
      <c r="K202" s="44"/>
      <c r="L202" s="44"/>
      <c r="M202" s="44" t="b">
        <f t="shared" si="27"/>
        <v>0</v>
      </c>
      <c r="N202" s="47">
        <f t="shared" si="28"/>
        <v>0</v>
      </c>
      <c r="O202" s="44"/>
      <c r="P202" s="44"/>
      <c r="Q202" s="44"/>
      <c r="R202" s="44"/>
      <c r="S202" s="44">
        <f t="shared" si="29"/>
        <v>0</v>
      </c>
      <c r="T202" s="44" t="str" cm="1">
        <f t="array" ref="T202">_xlfn.IFS(S202&lt;M202,"EFICIENTE",S202=M202,"EFICAZ",S202&gt;M202,"INEFICAZ")</f>
        <v>EFICIENTE</v>
      </c>
      <c r="U202" s="44" t="str">
        <f t="shared" si="30"/>
        <v>X</v>
      </c>
      <c r="V202" s="44" t="str">
        <f t="shared" si="31"/>
        <v xml:space="preserve"> </v>
      </c>
      <c r="W202" s="44" t="str">
        <f t="shared" si="32"/>
        <v xml:space="preserve"> </v>
      </c>
    </row>
    <row r="203" spans="1:23" s="48" customFormat="1" ht="29.4" customHeight="1" thickBot="1" x14ac:dyDescent="0.3">
      <c r="A203" s="44">
        <v>250</v>
      </c>
      <c r="B203" s="44"/>
      <c r="C203" s="44"/>
      <c r="D203" s="44"/>
      <c r="E203" s="44"/>
      <c r="F203" s="44">
        <f t="shared" si="33"/>
        <v>1</v>
      </c>
      <c r="G203" s="44"/>
      <c r="H203" s="44"/>
      <c r="I203" s="44"/>
      <c r="J203" s="44"/>
      <c r="K203" s="44"/>
      <c r="L203" s="44"/>
      <c r="M203" s="44" t="b">
        <f t="shared" si="27"/>
        <v>0</v>
      </c>
      <c r="N203" s="47">
        <f t="shared" si="28"/>
        <v>0</v>
      </c>
      <c r="O203" s="44"/>
      <c r="P203" s="44"/>
      <c r="Q203" s="44"/>
      <c r="R203" s="44"/>
      <c r="S203" s="44">
        <f t="shared" si="29"/>
        <v>0</v>
      </c>
      <c r="T203" s="44" t="str" cm="1">
        <f t="array" ref="T203">_xlfn.IFS(S203&lt;M203,"EFICIENTE",S203=M203,"EFICAZ",S203&gt;M203,"INEFICAZ")</f>
        <v>EFICIENTE</v>
      </c>
      <c r="U203" s="44" t="str">
        <f t="shared" si="30"/>
        <v>X</v>
      </c>
      <c r="V203" s="44" t="str">
        <f t="shared" si="31"/>
        <v xml:space="preserve"> </v>
      </c>
      <c r="W203" s="44" t="str">
        <f t="shared" si="32"/>
        <v xml:space="preserve"> </v>
      </c>
    </row>
    <row r="204" spans="1:23" s="48" customFormat="1" ht="29.4" customHeight="1" thickBot="1" x14ac:dyDescent="0.3">
      <c r="A204" s="44">
        <v>251</v>
      </c>
      <c r="B204" s="44"/>
      <c r="C204" s="44"/>
      <c r="D204" s="44"/>
      <c r="E204" s="44"/>
      <c r="F204" s="44">
        <f t="shared" si="33"/>
        <v>1</v>
      </c>
      <c r="G204" s="44"/>
      <c r="H204" s="44"/>
      <c r="I204" s="44"/>
      <c r="J204" s="44"/>
      <c r="K204" s="44"/>
      <c r="L204" s="44"/>
      <c r="M204" s="44" t="b">
        <f t="shared" si="27"/>
        <v>0</v>
      </c>
      <c r="N204" s="47">
        <f t="shared" si="28"/>
        <v>0</v>
      </c>
      <c r="O204" s="44"/>
      <c r="P204" s="44"/>
      <c r="Q204" s="44"/>
      <c r="R204" s="44"/>
      <c r="S204" s="44">
        <f t="shared" si="29"/>
        <v>0</v>
      </c>
      <c r="T204" s="44" t="str" cm="1">
        <f t="array" ref="T204">_xlfn.IFS(S204&lt;M204,"EFICIENTE",S204=M204,"EFICAZ",S204&gt;M204,"INEFICAZ")</f>
        <v>EFICIENTE</v>
      </c>
      <c r="U204" s="44" t="str">
        <f t="shared" si="30"/>
        <v>X</v>
      </c>
      <c r="V204" s="44" t="str">
        <f t="shared" si="31"/>
        <v xml:space="preserve"> </v>
      </c>
      <c r="W204" s="44" t="str">
        <f t="shared" si="32"/>
        <v xml:space="preserve"> </v>
      </c>
    </row>
    <row r="205" spans="1:23" s="48" customFormat="1" ht="29.4" customHeight="1" thickBot="1" x14ac:dyDescent="0.3">
      <c r="A205" s="44">
        <v>252</v>
      </c>
      <c r="B205" s="44"/>
      <c r="C205" s="44"/>
      <c r="D205" s="44"/>
      <c r="E205" s="44"/>
      <c r="F205" s="44">
        <f t="shared" si="33"/>
        <v>1</v>
      </c>
      <c r="G205" s="44"/>
      <c r="H205" s="44"/>
      <c r="I205" s="44"/>
      <c r="J205" s="44"/>
      <c r="K205" s="44"/>
      <c r="L205" s="44"/>
      <c r="M205" s="44" t="b">
        <f t="shared" si="27"/>
        <v>0</v>
      </c>
      <c r="N205" s="47">
        <f t="shared" si="28"/>
        <v>0</v>
      </c>
      <c r="O205" s="44"/>
      <c r="P205" s="44"/>
      <c r="Q205" s="44"/>
      <c r="R205" s="44"/>
      <c r="S205" s="44">
        <f t="shared" si="29"/>
        <v>0</v>
      </c>
      <c r="T205" s="44" t="str" cm="1">
        <f t="array" ref="T205">_xlfn.IFS(S205&lt;M205,"EFICIENTE",S205=M205,"EFICAZ",S205&gt;M205,"INEFICAZ")</f>
        <v>EFICIENTE</v>
      </c>
      <c r="U205" s="44" t="str">
        <f t="shared" si="30"/>
        <v>X</v>
      </c>
      <c r="V205" s="44" t="str">
        <f t="shared" si="31"/>
        <v xml:space="preserve"> </v>
      </c>
      <c r="W205" s="44" t="str">
        <f t="shared" si="32"/>
        <v xml:space="preserve"> </v>
      </c>
    </row>
    <row r="206" spans="1:23" s="48" customFormat="1" ht="29.4" customHeight="1" thickBot="1" x14ac:dyDescent="0.3">
      <c r="A206" s="44">
        <v>253</v>
      </c>
      <c r="B206" s="44"/>
      <c r="C206" s="44"/>
      <c r="D206" s="44"/>
      <c r="E206" s="44"/>
      <c r="F206" s="44">
        <f t="shared" si="33"/>
        <v>1</v>
      </c>
      <c r="G206" s="44"/>
      <c r="H206" s="44"/>
      <c r="I206" s="44"/>
      <c r="J206" s="44"/>
      <c r="K206" s="44"/>
      <c r="L206" s="44"/>
      <c r="M206" s="44" t="b">
        <f t="shared" si="27"/>
        <v>0</v>
      </c>
      <c r="N206" s="47">
        <f t="shared" si="28"/>
        <v>0</v>
      </c>
      <c r="O206" s="44"/>
      <c r="P206" s="44"/>
      <c r="Q206" s="44"/>
      <c r="R206" s="44"/>
      <c r="S206" s="44">
        <f t="shared" si="29"/>
        <v>0</v>
      </c>
      <c r="T206" s="44" t="str" cm="1">
        <f t="array" ref="T206">_xlfn.IFS(S206&lt;M206,"EFICIENTE",S206=M206,"EFICAZ",S206&gt;M206,"INEFICAZ")</f>
        <v>EFICIENTE</v>
      </c>
      <c r="U206" s="44" t="str">
        <f t="shared" si="30"/>
        <v>X</v>
      </c>
      <c r="V206" s="44" t="str">
        <f t="shared" si="31"/>
        <v xml:space="preserve"> </v>
      </c>
      <c r="W206" s="44" t="str">
        <f t="shared" si="32"/>
        <v xml:space="preserve"> </v>
      </c>
    </row>
    <row r="207" spans="1:23" s="48" customFormat="1" ht="29.4" customHeight="1" thickBot="1" x14ac:dyDescent="0.3">
      <c r="A207" s="44">
        <v>254</v>
      </c>
      <c r="B207" s="44"/>
      <c r="C207" s="44"/>
      <c r="D207" s="44"/>
      <c r="E207" s="44"/>
      <c r="F207" s="44">
        <f t="shared" si="33"/>
        <v>1</v>
      </c>
      <c r="G207" s="44"/>
      <c r="H207" s="44"/>
      <c r="I207" s="44"/>
      <c r="J207" s="44"/>
      <c r="K207" s="44"/>
      <c r="L207" s="44"/>
      <c r="M207" s="44" t="b">
        <f t="shared" si="27"/>
        <v>0</v>
      </c>
      <c r="N207" s="47">
        <f t="shared" si="28"/>
        <v>0</v>
      </c>
      <c r="O207" s="44"/>
      <c r="P207" s="44"/>
      <c r="Q207" s="44"/>
      <c r="R207" s="44"/>
      <c r="S207" s="44">
        <f t="shared" si="29"/>
        <v>0</v>
      </c>
      <c r="T207" s="44" t="str" cm="1">
        <f t="array" ref="T207">_xlfn.IFS(S207&lt;M207,"EFICIENTE",S207=M207,"EFICAZ",S207&gt;M207,"INEFICAZ")</f>
        <v>EFICIENTE</v>
      </c>
      <c r="U207" s="44" t="str">
        <f t="shared" si="30"/>
        <v>X</v>
      </c>
      <c r="V207" s="44" t="str">
        <f t="shared" si="31"/>
        <v xml:space="preserve"> </v>
      </c>
      <c r="W207" s="44" t="str">
        <f t="shared" si="32"/>
        <v xml:space="preserve"> </v>
      </c>
    </row>
    <row r="208" spans="1:23" s="48" customFormat="1" ht="29.4" customHeight="1" thickBot="1" x14ac:dyDescent="0.3">
      <c r="A208" s="44">
        <v>255</v>
      </c>
      <c r="B208" s="44"/>
      <c r="C208" s="44"/>
      <c r="D208" s="44"/>
      <c r="E208" s="44"/>
      <c r="F208" s="44">
        <f t="shared" si="33"/>
        <v>1</v>
      </c>
      <c r="G208" s="44"/>
      <c r="H208" s="44"/>
      <c r="I208" s="44"/>
      <c r="J208" s="44"/>
      <c r="K208" s="44"/>
      <c r="L208" s="44"/>
      <c r="M208" s="44" t="b">
        <f t="shared" si="27"/>
        <v>0</v>
      </c>
      <c r="N208" s="47">
        <f t="shared" si="28"/>
        <v>0</v>
      </c>
      <c r="O208" s="44"/>
      <c r="P208" s="44"/>
      <c r="Q208" s="44"/>
      <c r="R208" s="44"/>
      <c r="S208" s="44">
        <f t="shared" si="29"/>
        <v>0</v>
      </c>
      <c r="T208" s="44" t="str" cm="1">
        <f t="array" ref="T208">_xlfn.IFS(S208&lt;M208,"EFICIENTE",S208=M208,"EFICAZ",S208&gt;M208,"INEFICAZ")</f>
        <v>EFICIENTE</v>
      </c>
      <c r="U208" s="44" t="str">
        <f t="shared" si="30"/>
        <v>X</v>
      </c>
      <c r="V208" s="44" t="str">
        <f t="shared" si="31"/>
        <v xml:space="preserve"> </v>
      </c>
      <c r="W208" s="44" t="str">
        <f t="shared" si="32"/>
        <v xml:space="preserve"> </v>
      </c>
    </row>
    <row r="209" spans="1:23" s="48" customFormat="1" ht="29.4" customHeight="1" thickBot="1" x14ac:dyDescent="0.3">
      <c r="A209" s="44">
        <v>256</v>
      </c>
      <c r="B209" s="44"/>
      <c r="C209" s="44"/>
      <c r="D209" s="44"/>
      <c r="E209" s="44"/>
      <c r="F209" s="44">
        <f t="shared" si="33"/>
        <v>1</v>
      </c>
      <c r="G209" s="44"/>
      <c r="H209" s="44"/>
      <c r="I209" s="44"/>
      <c r="J209" s="44"/>
      <c r="K209" s="44"/>
      <c r="L209" s="44"/>
      <c r="M209" s="44" t="b">
        <f t="shared" si="27"/>
        <v>0</v>
      </c>
      <c r="N209" s="47">
        <f t="shared" si="28"/>
        <v>0</v>
      </c>
      <c r="O209" s="44"/>
      <c r="P209" s="44"/>
      <c r="Q209" s="44"/>
      <c r="R209" s="44"/>
      <c r="S209" s="44">
        <f t="shared" si="29"/>
        <v>0</v>
      </c>
      <c r="T209" s="44" t="str" cm="1">
        <f t="array" ref="T209">_xlfn.IFS(S209&lt;M209,"EFICIENTE",S209=M209,"EFICAZ",S209&gt;M209,"INEFICAZ")</f>
        <v>EFICIENTE</v>
      </c>
      <c r="U209" s="44" t="str">
        <f t="shared" si="30"/>
        <v>X</v>
      </c>
      <c r="V209" s="44" t="str">
        <f t="shared" si="31"/>
        <v xml:space="preserve"> </v>
      </c>
      <c r="W209" s="44" t="str">
        <f t="shared" si="32"/>
        <v xml:space="preserve"> </v>
      </c>
    </row>
    <row r="210" spans="1:23" s="48" customFormat="1" ht="29.4" customHeight="1" thickBot="1" x14ac:dyDescent="0.3">
      <c r="A210" s="44">
        <v>257</v>
      </c>
      <c r="B210" s="44"/>
      <c r="C210" s="44"/>
      <c r="D210" s="44"/>
      <c r="E210" s="44"/>
      <c r="F210" s="44">
        <f t="shared" si="33"/>
        <v>1</v>
      </c>
      <c r="G210" s="44"/>
      <c r="H210" s="44"/>
      <c r="I210" s="44"/>
      <c r="J210" s="44"/>
      <c r="K210" s="44"/>
      <c r="L210" s="44"/>
      <c r="M210" s="44" t="b">
        <f t="shared" si="27"/>
        <v>0</v>
      </c>
      <c r="N210" s="47">
        <f t="shared" si="28"/>
        <v>0</v>
      </c>
      <c r="O210" s="44"/>
      <c r="P210" s="44"/>
      <c r="Q210" s="44"/>
      <c r="R210" s="44"/>
      <c r="S210" s="44">
        <f t="shared" si="29"/>
        <v>0</v>
      </c>
      <c r="T210" s="44" t="str" cm="1">
        <f t="array" ref="T210">_xlfn.IFS(S210&lt;M210,"EFICIENTE",S210=M210,"EFICAZ",S210&gt;M210,"INEFICAZ")</f>
        <v>EFICIENTE</v>
      </c>
      <c r="U210" s="44" t="str">
        <f t="shared" si="30"/>
        <v>X</v>
      </c>
      <c r="V210" s="44" t="str">
        <f t="shared" si="31"/>
        <v xml:space="preserve"> </v>
      </c>
      <c r="W210" s="44" t="str">
        <f t="shared" si="32"/>
        <v xml:space="preserve"> </v>
      </c>
    </row>
    <row r="211" spans="1:23" s="48" customFormat="1" ht="29.4" customHeight="1" thickBot="1" x14ac:dyDescent="0.3">
      <c r="A211" s="44">
        <v>258</v>
      </c>
      <c r="B211" s="44"/>
      <c r="C211" s="44"/>
      <c r="D211" s="44"/>
      <c r="E211" s="44"/>
      <c r="F211" s="44">
        <f t="shared" si="33"/>
        <v>1</v>
      </c>
      <c r="G211" s="44"/>
      <c r="H211" s="44"/>
      <c r="I211" s="44"/>
      <c r="J211" s="44"/>
      <c r="K211" s="44"/>
      <c r="L211" s="44"/>
      <c r="M211" s="44" t="b">
        <f t="shared" si="27"/>
        <v>0</v>
      </c>
      <c r="N211" s="47">
        <f t="shared" si="28"/>
        <v>0</v>
      </c>
      <c r="O211" s="44"/>
      <c r="P211" s="44"/>
      <c r="Q211" s="44"/>
      <c r="R211" s="44"/>
      <c r="S211" s="44">
        <f t="shared" si="29"/>
        <v>0</v>
      </c>
      <c r="T211" s="44" t="str" cm="1">
        <f t="array" ref="T211">_xlfn.IFS(S211&lt;M211,"EFICIENTE",S211=M211,"EFICAZ",S211&gt;M211,"INEFICAZ")</f>
        <v>EFICIENTE</v>
      </c>
      <c r="U211" s="44" t="str">
        <f t="shared" si="30"/>
        <v>X</v>
      </c>
      <c r="V211" s="44" t="str">
        <f t="shared" si="31"/>
        <v xml:space="preserve"> </v>
      </c>
      <c r="W211" s="44" t="str">
        <f t="shared" si="32"/>
        <v xml:space="preserve"> </v>
      </c>
    </row>
    <row r="212" spans="1:23" s="48" customFormat="1" ht="29.4" customHeight="1" thickBot="1" x14ac:dyDescent="0.3">
      <c r="A212" s="44">
        <v>259</v>
      </c>
      <c r="B212" s="44"/>
      <c r="C212" s="44"/>
      <c r="D212" s="44"/>
      <c r="E212" s="44"/>
      <c r="F212" s="44">
        <f t="shared" si="33"/>
        <v>1</v>
      </c>
      <c r="G212" s="44"/>
      <c r="H212" s="44"/>
      <c r="I212" s="44"/>
      <c r="J212" s="44"/>
      <c r="K212" s="44"/>
      <c r="L212" s="44"/>
      <c r="M212" s="44" t="b">
        <f t="shared" ref="M212:M247" si="34">IF(L212="BAJO",21,IF(L212="MEDIO",15,IF(L212="ALTO",7,IF(L212="EXTREMADO",1))))</f>
        <v>0</v>
      </c>
      <c r="N212" s="47">
        <f t="shared" ref="N212:N247" si="35">DATE(YEAR(E212),MONTH(E212),DAY(E212)+M212)</f>
        <v>0</v>
      </c>
      <c r="O212" s="44"/>
      <c r="P212" s="44"/>
      <c r="Q212" s="44"/>
      <c r="R212" s="44"/>
      <c r="S212" s="44">
        <f t="shared" ref="S212:S247" si="36">(P212-E212)</f>
        <v>0</v>
      </c>
      <c r="T212" s="44" t="str" cm="1">
        <f t="array" ref="T212">_xlfn.IFS(S212&lt;M212,"EFICIENTE",S212=M212,"EFICAZ",S212&gt;M212,"INEFICAZ")</f>
        <v>EFICIENTE</v>
      </c>
      <c r="U212" s="44" t="str">
        <f t="shared" ref="U212:U247" si="37">IF(T212="EFICIENTE","X"," ")</f>
        <v>X</v>
      </c>
      <c r="V212" s="44" t="str">
        <f t="shared" ref="V212:V247" si="38">IF(T212="EFICAZ","X"," ")</f>
        <v xml:space="preserve"> </v>
      </c>
      <c r="W212" s="44" t="str">
        <f t="shared" ref="W212:W247" si="39">IF(T212="INEFICAZ","X"," ")</f>
        <v xml:space="preserve"> </v>
      </c>
    </row>
    <row r="213" spans="1:23" s="48" customFormat="1" ht="29.4" customHeight="1" thickBot="1" x14ac:dyDescent="0.3">
      <c r="A213" s="44">
        <v>260</v>
      </c>
      <c r="B213" s="44"/>
      <c r="C213" s="44"/>
      <c r="D213" s="44"/>
      <c r="E213" s="44"/>
      <c r="F213" s="44">
        <f t="shared" ref="F213:F247" si="40">MONTH(E213)</f>
        <v>1</v>
      </c>
      <c r="G213" s="44"/>
      <c r="H213" s="44"/>
      <c r="I213" s="44"/>
      <c r="J213" s="44"/>
      <c r="K213" s="44"/>
      <c r="L213" s="44"/>
      <c r="M213" s="44" t="b">
        <f t="shared" si="34"/>
        <v>0</v>
      </c>
      <c r="N213" s="47">
        <f t="shared" si="35"/>
        <v>0</v>
      </c>
      <c r="O213" s="44"/>
      <c r="P213" s="44"/>
      <c r="Q213" s="44"/>
      <c r="R213" s="44"/>
      <c r="S213" s="44">
        <f t="shared" si="36"/>
        <v>0</v>
      </c>
      <c r="T213" s="44" t="str" cm="1">
        <f t="array" ref="T213">_xlfn.IFS(S213&lt;M213,"EFICIENTE",S213=M213,"EFICAZ",S213&gt;M213,"INEFICAZ")</f>
        <v>EFICIENTE</v>
      </c>
      <c r="U213" s="44" t="str">
        <f t="shared" si="37"/>
        <v>X</v>
      </c>
      <c r="V213" s="44" t="str">
        <f t="shared" si="38"/>
        <v xml:space="preserve"> </v>
      </c>
      <c r="W213" s="44" t="str">
        <f t="shared" si="39"/>
        <v xml:space="preserve"> </v>
      </c>
    </row>
    <row r="214" spans="1:23" s="48" customFormat="1" ht="29.4" customHeight="1" thickBot="1" x14ac:dyDescent="0.3">
      <c r="A214" s="44">
        <v>261</v>
      </c>
      <c r="B214" s="44"/>
      <c r="C214" s="44"/>
      <c r="D214" s="44"/>
      <c r="E214" s="44"/>
      <c r="F214" s="44">
        <f t="shared" si="40"/>
        <v>1</v>
      </c>
      <c r="G214" s="44"/>
      <c r="H214" s="44"/>
      <c r="I214" s="44"/>
      <c r="J214" s="44"/>
      <c r="K214" s="44"/>
      <c r="L214" s="44"/>
      <c r="M214" s="44" t="b">
        <f t="shared" si="34"/>
        <v>0</v>
      </c>
      <c r="N214" s="47">
        <f t="shared" si="35"/>
        <v>0</v>
      </c>
      <c r="O214" s="44"/>
      <c r="P214" s="44"/>
      <c r="Q214" s="44"/>
      <c r="R214" s="44"/>
      <c r="S214" s="44">
        <f t="shared" si="36"/>
        <v>0</v>
      </c>
      <c r="T214" s="44" t="str" cm="1">
        <f t="array" ref="T214">_xlfn.IFS(S214&lt;M214,"EFICIENTE",S214=M214,"EFICAZ",S214&gt;M214,"INEFICAZ")</f>
        <v>EFICIENTE</v>
      </c>
      <c r="U214" s="44" t="str">
        <f t="shared" si="37"/>
        <v>X</v>
      </c>
      <c r="V214" s="44" t="str">
        <f t="shared" si="38"/>
        <v xml:space="preserve"> </v>
      </c>
      <c r="W214" s="44" t="str">
        <f t="shared" si="39"/>
        <v xml:space="preserve"> </v>
      </c>
    </row>
    <row r="215" spans="1:23" s="48" customFormat="1" ht="29.4" customHeight="1" thickBot="1" x14ac:dyDescent="0.3">
      <c r="A215" s="44">
        <v>262</v>
      </c>
      <c r="B215" s="44"/>
      <c r="C215" s="44"/>
      <c r="D215" s="44"/>
      <c r="E215" s="44"/>
      <c r="F215" s="44">
        <f t="shared" si="40"/>
        <v>1</v>
      </c>
      <c r="G215" s="44"/>
      <c r="H215" s="44"/>
      <c r="I215" s="44"/>
      <c r="J215" s="44"/>
      <c r="K215" s="44"/>
      <c r="L215" s="44"/>
      <c r="M215" s="44" t="b">
        <f t="shared" si="34"/>
        <v>0</v>
      </c>
      <c r="N215" s="47">
        <f t="shared" si="35"/>
        <v>0</v>
      </c>
      <c r="O215" s="44"/>
      <c r="P215" s="44"/>
      <c r="Q215" s="44"/>
      <c r="R215" s="44"/>
      <c r="S215" s="44">
        <f t="shared" si="36"/>
        <v>0</v>
      </c>
      <c r="T215" s="44" t="str" cm="1">
        <f t="array" ref="T215">_xlfn.IFS(S215&lt;M215,"EFICIENTE",S215=M215,"EFICAZ",S215&gt;M215,"INEFICAZ")</f>
        <v>EFICIENTE</v>
      </c>
      <c r="U215" s="44" t="str">
        <f t="shared" si="37"/>
        <v>X</v>
      </c>
      <c r="V215" s="44" t="str">
        <f t="shared" si="38"/>
        <v xml:space="preserve"> </v>
      </c>
      <c r="W215" s="44" t="str">
        <f t="shared" si="39"/>
        <v xml:space="preserve"> </v>
      </c>
    </row>
    <row r="216" spans="1:23" s="48" customFormat="1" ht="29.4" customHeight="1" thickBot="1" x14ac:dyDescent="0.3">
      <c r="A216" s="44">
        <v>263</v>
      </c>
      <c r="B216" s="44"/>
      <c r="C216" s="44"/>
      <c r="D216" s="44"/>
      <c r="E216" s="44"/>
      <c r="F216" s="44">
        <f t="shared" si="40"/>
        <v>1</v>
      </c>
      <c r="G216" s="44"/>
      <c r="H216" s="44"/>
      <c r="I216" s="44"/>
      <c r="J216" s="44"/>
      <c r="K216" s="44"/>
      <c r="L216" s="44"/>
      <c r="M216" s="44" t="b">
        <f t="shared" si="34"/>
        <v>0</v>
      </c>
      <c r="N216" s="47">
        <f t="shared" si="35"/>
        <v>0</v>
      </c>
      <c r="O216" s="44"/>
      <c r="P216" s="44"/>
      <c r="Q216" s="44"/>
      <c r="R216" s="44"/>
      <c r="S216" s="44">
        <f t="shared" si="36"/>
        <v>0</v>
      </c>
      <c r="T216" s="44" t="str" cm="1">
        <f t="array" ref="T216">_xlfn.IFS(S216&lt;M216,"EFICIENTE",S216=M216,"EFICAZ",S216&gt;M216,"INEFICAZ")</f>
        <v>EFICIENTE</v>
      </c>
      <c r="U216" s="44" t="str">
        <f t="shared" si="37"/>
        <v>X</v>
      </c>
      <c r="V216" s="44" t="str">
        <f t="shared" si="38"/>
        <v xml:space="preserve"> </v>
      </c>
      <c r="W216" s="44" t="str">
        <f t="shared" si="39"/>
        <v xml:space="preserve"> </v>
      </c>
    </row>
    <row r="217" spans="1:23" s="48" customFormat="1" ht="29.4" customHeight="1" thickBot="1" x14ac:dyDescent="0.3">
      <c r="A217" s="44">
        <v>264</v>
      </c>
      <c r="B217" s="44"/>
      <c r="C217" s="44"/>
      <c r="D217" s="44"/>
      <c r="E217" s="44"/>
      <c r="F217" s="44">
        <f t="shared" si="40"/>
        <v>1</v>
      </c>
      <c r="G217" s="44"/>
      <c r="H217" s="44"/>
      <c r="I217" s="44"/>
      <c r="J217" s="44"/>
      <c r="K217" s="44"/>
      <c r="L217" s="44"/>
      <c r="M217" s="44" t="b">
        <f t="shared" si="34"/>
        <v>0</v>
      </c>
      <c r="N217" s="47">
        <f t="shared" si="35"/>
        <v>0</v>
      </c>
      <c r="O217" s="44"/>
      <c r="P217" s="44"/>
      <c r="Q217" s="44"/>
      <c r="R217" s="44"/>
      <c r="S217" s="44">
        <f t="shared" si="36"/>
        <v>0</v>
      </c>
      <c r="T217" s="44" t="str" cm="1">
        <f t="array" ref="T217">_xlfn.IFS(S217&lt;M217,"EFICIENTE",S217=M217,"EFICAZ",S217&gt;M217,"INEFICAZ")</f>
        <v>EFICIENTE</v>
      </c>
      <c r="U217" s="44" t="str">
        <f t="shared" si="37"/>
        <v>X</v>
      </c>
      <c r="V217" s="44" t="str">
        <f t="shared" si="38"/>
        <v xml:space="preserve"> </v>
      </c>
      <c r="W217" s="44" t="str">
        <f t="shared" si="39"/>
        <v xml:space="preserve"> </v>
      </c>
    </row>
    <row r="218" spans="1:23" s="48" customFormat="1" ht="29.4" customHeight="1" thickBot="1" x14ac:dyDescent="0.3">
      <c r="A218" s="44">
        <v>265</v>
      </c>
      <c r="B218" s="44"/>
      <c r="C218" s="44"/>
      <c r="D218" s="44"/>
      <c r="E218" s="44"/>
      <c r="F218" s="44">
        <f t="shared" si="40"/>
        <v>1</v>
      </c>
      <c r="G218" s="44"/>
      <c r="H218" s="44"/>
      <c r="I218" s="44"/>
      <c r="J218" s="44"/>
      <c r="K218" s="44"/>
      <c r="L218" s="44"/>
      <c r="M218" s="44" t="b">
        <f t="shared" si="34"/>
        <v>0</v>
      </c>
      <c r="N218" s="47">
        <f t="shared" si="35"/>
        <v>0</v>
      </c>
      <c r="O218" s="44"/>
      <c r="P218" s="44"/>
      <c r="Q218" s="44"/>
      <c r="R218" s="44"/>
      <c r="S218" s="44">
        <f t="shared" si="36"/>
        <v>0</v>
      </c>
      <c r="T218" s="44" t="str" cm="1">
        <f t="array" ref="T218">_xlfn.IFS(S218&lt;M218,"EFICIENTE",S218=M218,"EFICAZ",S218&gt;M218,"INEFICAZ")</f>
        <v>EFICIENTE</v>
      </c>
      <c r="U218" s="44" t="str">
        <f t="shared" si="37"/>
        <v>X</v>
      </c>
      <c r="V218" s="44" t="str">
        <f t="shared" si="38"/>
        <v xml:space="preserve"> </v>
      </c>
      <c r="W218" s="44" t="str">
        <f t="shared" si="39"/>
        <v xml:space="preserve"> </v>
      </c>
    </row>
    <row r="219" spans="1:23" s="48" customFormat="1" ht="29.4" customHeight="1" thickBot="1" x14ac:dyDescent="0.3">
      <c r="A219" s="44">
        <v>266</v>
      </c>
      <c r="B219" s="44"/>
      <c r="C219" s="44"/>
      <c r="D219" s="44"/>
      <c r="E219" s="44"/>
      <c r="F219" s="44">
        <f t="shared" si="40"/>
        <v>1</v>
      </c>
      <c r="G219" s="44"/>
      <c r="H219" s="44"/>
      <c r="I219" s="44"/>
      <c r="J219" s="44"/>
      <c r="K219" s="44"/>
      <c r="L219" s="44"/>
      <c r="M219" s="44" t="b">
        <f t="shared" si="34"/>
        <v>0</v>
      </c>
      <c r="N219" s="47">
        <f t="shared" si="35"/>
        <v>0</v>
      </c>
      <c r="O219" s="44"/>
      <c r="P219" s="44"/>
      <c r="Q219" s="44"/>
      <c r="R219" s="44"/>
      <c r="S219" s="44">
        <f t="shared" si="36"/>
        <v>0</v>
      </c>
      <c r="T219" s="44" t="str" cm="1">
        <f t="array" ref="T219">_xlfn.IFS(S219&lt;M219,"EFICIENTE",S219=M219,"EFICAZ",S219&gt;M219,"INEFICAZ")</f>
        <v>EFICIENTE</v>
      </c>
      <c r="U219" s="44" t="str">
        <f t="shared" si="37"/>
        <v>X</v>
      </c>
      <c r="V219" s="44" t="str">
        <f t="shared" si="38"/>
        <v xml:space="preserve"> </v>
      </c>
      <c r="W219" s="44" t="str">
        <f t="shared" si="39"/>
        <v xml:space="preserve"> </v>
      </c>
    </row>
    <row r="220" spans="1:23" s="48" customFormat="1" ht="29.4" customHeight="1" thickBot="1" x14ac:dyDescent="0.3">
      <c r="A220" s="44">
        <v>267</v>
      </c>
      <c r="B220" s="44"/>
      <c r="C220" s="44"/>
      <c r="D220" s="44"/>
      <c r="E220" s="44"/>
      <c r="F220" s="44">
        <f t="shared" si="40"/>
        <v>1</v>
      </c>
      <c r="G220" s="44"/>
      <c r="H220" s="44"/>
      <c r="I220" s="44"/>
      <c r="J220" s="44"/>
      <c r="K220" s="44"/>
      <c r="L220" s="44"/>
      <c r="M220" s="44" t="b">
        <f t="shared" si="34"/>
        <v>0</v>
      </c>
      <c r="N220" s="47">
        <f t="shared" si="35"/>
        <v>0</v>
      </c>
      <c r="O220" s="44"/>
      <c r="P220" s="44"/>
      <c r="Q220" s="44"/>
      <c r="R220" s="44"/>
      <c r="S220" s="44">
        <f t="shared" si="36"/>
        <v>0</v>
      </c>
      <c r="T220" s="44" t="str" cm="1">
        <f t="array" ref="T220">_xlfn.IFS(S220&lt;M220,"EFICIENTE",S220=M220,"EFICAZ",S220&gt;M220,"INEFICAZ")</f>
        <v>EFICIENTE</v>
      </c>
      <c r="U220" s="44" t="str">
        <f t="shared" si="37"/>
        <v>X</v>
      </c>
      <c r="V220" s="44" t="str">
        <f t="shared" si="38"/>
        <v xml:space="preserve"> </v>
      </c>
      <c r="W220" s="44" t="str">
        <f t="shared" si="39"/>
        <v xml:space="preserve"> </v>
      </c>
    </row>
    <row r="221" spans="1:23" s="48" customFormat="1" ht="29.4" customHeight="1" thickBot="1" x14ac:dyDescent="0.3">
      <c r="A221" s="44">
        <v>268</v>
      </c>
      <c r="B221" s="44"/>
      <c r="C221" s="44"/>
      <c r="D221" s="44"/>
      <c r="E221" s="44"/>
      <c r="F221" s="44">
        <f t="shared" si="40"/>
        <v>1</v>
      </c>
      <c r="G221" s="44"/>
      <c r="H221" s="44"/>
      <c r="I221" s="44"/>
      <c r="J221" s="44"/>
      <c r="K221" s="44"/>
      <c r="L221" s="44"/>
      <c r="M221" s="44" t="b">
        <f t="shared" si="34"/>
        <v>0</v>
      </c>
      <c r="N221" s="47">
        <f t="shared" si="35"/>
        <v>0</v>
      </c>
      <c r="O221" s="44"/>
      <c r="P221" s="44"/>
      <c r="Q221" s="44"/>
      <c r="R221" s="44"/>
      <c r="S221" s="44">
        <f t="shared" si="36"/>
        <v>0</v>
      </c>
      <c r="T221" s="44" t="str" cm="1">
        <f t="array" ref="T221">_xlfn.IFS(S221&lt;M221,"EFICIENTE",S221=M221,"EFICAZ",S221&gt;M221,"INEFICAZ")</f>
        <v>EFICIENTE</v>
      </c>
      <c r="U221" s="44" t="str">
        <f t="shared" si="37"/>
        <v>X</v>
      </c>
      <c r="V221" s="44" t="str">
        <f t="shared" si="38"/>
        <v xml:space="preserve"> </v>
      </c>
      <c r="W221" s="44" t="str">
        <f t="shared" si="39"/>
        <v xml:space="preserve"> </v>
      </c>
    </row>
    <row r="222" spans="1:23" s="48" customFormat="1" ht="29.4" customHeight="1" thickBot="1" x14ac:dyDescent="0.3">
      <c r="A222" s="44">
        <v>269</v>
      </c>
      <c r="B222" s="44"/>
      <c r="C222" s="44"/>
      <c r="D222" s="44"/>
      <c r="E222" s="44"/>
      <c r="F222" s="44">
        <f t="shared" si="40"/>
        <v>1</v>
      </c>
      <c r="G222" s="44"/>
      <c r="H222" s="44"/>
      <c r="I222" s="44"/>
      <c r="J222" s="44"/>
      <c r="K222" s="44"/>
      <c r="L222" s="44"/>
      <c r="M222" s="44" t="b">
        <f t="shared" si="34"/>
        <v>0</v>
      </c>
      <c r="N222" s="47">
        <f t="shared" si="35"/>
        <v>0</v>
      </c>
      <c r="O222" s="44"/>
      <c r="P222" s="44"/>
      <c r="Q222" s="44"/>
      <c r="R222" s="44"/>
      <c r="S222" s="44">
        <f t="shared" si="36"/>
        <v>0</v>
      </c>
      <c r="T222" s="44" t="str" cm="1">
        <f t="array" ref="T222">_xlfn.IFS(S222&lt;M222,"EFICIENTE",S222=M222,"EFICAZ",S222&gt;M222,"INEFICAZ")</f>
        <v>EFICIENTE</v>
      </c>
      <c r="U222" s="44" t="str">
        <f t="shared" si="37"/>
        <v>X</v>
      </c>
      <c r="V222" s="44" t="str">
        <f t="shared" si="38"/>
        <v xml:space="preserve"> </v>
      </c>
      <c r="W222" s="44" t="str">
        <f t="shared" si="39"/>
        <v xml:space="preserve"> </v>
      </c>
    </row>
    <row r="223" spans="1:23" s="48" customFormat="1" ht="29.4" customHeight="1" thickBot="1" x14ac:dyDescent="0.3">
      <c r="A223" s="44">
        <v>270</v>
      </c>
      <c r="B223" s="44"/>
      <c r="C223" s="44"/>
      <c r="D223" s="44"/>
      <c r="E223" s="44"/>
      <c r="F223" s="44">
        <f t="shared" si="40"/>
        <v>1</v>
      </c>
      <c r="G223" s="44"/>
      <c r="H223" s="44"/>
      <c r="I223" s="44"/>
      <c r="J223" s="44"/>
      <c r="K223" s="44"/>
      <c r="L223" s="44"/>
      <c r="M223" s="44" t="b">
        <f t="shared" si="34"/>
        <v>0</v>
      </c>
      <c r="N223" s="47">
        <f t="shared" si="35"/>
        <v>0</v>
      </c>
      <c r="O223" s="44"/>
      <c r="P223" s="44"/>
      <c r="Q223" s="44"/>
      <c r="R223" s="44"/>
      <c r="S223" s="44">
        <f t="shared" si="36"/>
        <v>0</v>
      </c>
      <c r="T223" s="44" t="str" cm="1">
        <f t="array" ref="T223">_xlfn.IFS(S223&lt;M223,"EFICIENTE",S223=M223,"EFICAZ",S223&gt;M223,"INEFICAZ")</f>
        <v>EFICIENTE</v>
      </c>
      <c r="U223" s="44" t="str">
        <f t="shared" si="37"/>
        <v>X</v>
      </c>
      <c r="V223" s="44" t="str">
        <f t="shared" si="38"/>
        <v xml:space="preserve"> </v>
      </c>
      <c r="W223" s="44" t="str">
        <f t="shared" si="39"/>
        <v xml:space="preserve"> </v>
      </c>
    </row>
    <row r="224" spans="1:23" s="48" customFormat="1" ht="29.4" customHeight="1" thickBot="1" x14ac:dyDescent="0.3">
      <c r="A224" s="44">
        <v>271</v>
      </c>
      <c r="B224" s="44"/>
      <c r="C224" s="44"/>
      <c r="D224" s="44"/>
      <c r="E224" s="44"/>
      <c r="F224" s="44">
        <f t="shared" si="40"/>
        <v>1</v>
      </c>
      <c r="G224" s="44"/>
      <c r="H224" s="44"/>
      <c r="I224" s="44"/>
      <c r="J224" s="44"/>
      <c r="K224" s="44"/>
      <c r="L224" s="44"/>
      <c r="M224" s="44" t="b">
        <f t="shared" si="34"/>
        <v>0</v>
      </c>
      <c r="N224" s="47">
        <f t="shared" si="35"/>
        <v>0</v>
      </c>
      <c r="O224" s="44"/>
      <c r="P224" s="44"/>
      <c r="Q224" s="44"/>
      <c r="R224" s="44"/>
      <c r="S224" s="44">
        <f t="shared" si="36"/>
        <v>0</v>
      </c>
      <c r="T224" s="44" t="str" cm="1">
        <f t="array" ref="T224">_xlfn.IFS(S224&lt;M224,"EFICIENTE",S224=M224,"EFICAZ",S224&gt;M224,"INEFICAZ")</f>
        <v>EFICIENTE</v>
      </c>
      <c r="U224" s="44" t="str">
        <f t="shared" si="37"/>
        <v>X</v>
      </c>
      <c r="V224" s="44" t="str">
        <f t="shared" si="38"/>
        <v xml:space="preserve"> </v>
      </c>
      <c r="W224" s="44" t="str">
        <f t="shared" si="39"/>
        <v xml:space="preserve"> </v>
      </c>
    </row>
    <row r="225" spans="1:23" s="48" customFormat="1" ht="29.4" customHeight="1" thickBot="1" x14ac:dyDescent="0.3">
      <c r="A225" s="44">
        <v>272</v>
      </c>
      <c r="B225" s="44"/>
      <c r="C225" s="44"/>
      <c r="D225" s="44"/>
      <c r="E225" s="44"/>
      <c r="F225" s="44">
        <f t="shared" si="40"/>
        <v>1</v>
      </c>
      <c r="G225" s="44"/>
      <c r="H225" s="44"/>
      <c r="I225" s="44"/>
      <c r="J225" s="44"/>
      <c r="K225" s="44"/>
      <c r="L225" s="44"/>
      <c r="M225" s="44" t="b">
        <f t="shared" si="34"/>
        <v>0</v>
      </c>
      <c r="N225" s="47">
        <f t="shared" si="35"/>
        <v>0</v>
      </c>
      <c r="O225" s="44"/>
      <c r="P225" s="44"/>
      <c r="Q225" s="44"/>
      <c r="R225" s="44"/>
      <c r="S225" s="44">
        <f t="shared" si="36"/>
        <v>0</v>
      </c>
      <c r="T225" s="44" t="str" cm="1">
        <f t="array" ref="T225">_xlfn.IFS(S225&lt;M225,"EFICIENTE",S225=M225,"EFICAZ",S225&gt;M225,"INEFICAZ")</f>
        <v>EFICIENTE</v>
      </c>
      <c r="U225" s="44" t="str">
        <f t="shared" si="37"/>
        <v>X</v>
      </c>
      <c r="V225" s="44" t="str">
        <f t="shared" si="38"/>
        <v xml:space="preserve"> </v>
      </c>
      <c r="W225" s="44" t="str">
        <f t="shared" si="39"/>
        <v xml:space="preserve"> </v>
      </c>
    </row>
    <row r="226" spans="1:23" s="48" customFormat="1" ht="29.4" customHeight="1" thickBot="1" x14ac:dyDescent="0.3">
      <c r="A226" s="44">
        <v>273</v>
      </c>
      <c r="B226" s="44"/>
      <c r="C226" s="44"/>
      <c r="D226" s="44"/>
      <c r="E226" s="44"/>
      <c r="F226" s="44">
        <f t="shared" si="40"/>
        <v>1</v>
      </c>
      <c r="G226" s="44"/>
      <c r="H226" s="44"/>
      <c r="I226" s="44"/>
      <c r="J226" s="44"/>
      <c r="K226" s="44"/>
      <c r="L226" s="44"/>
      <c r="M226" s="44" t="b">
        <f t="shared" si="34"/>
        <v>0</v>
      </c>
      <c r="N226" s="47">
        <f t="shared" si="35"/>
        <v>0</v>
      </c>
      <c r="O226" s="44"/>
      <c r="P226" s="44"/>
      <c r="Q226" s="44"/>
      <c r="R226" s="44"/>
      <c r="S226" s="44">
        <f t="shared" si="36"/>
        <v>0</v>
      </c>
      <c r="T226" s="44" t="str" cm="1">
        <f t="array" ref="T226">_xlfn.IFS(S226&lt;M226,"EFICIENTE",S226=M226,"EFICAZ",S226&gt;M226,"INEFICAZ")</f>
        <v>EFICIENTE</v>
      </c>
      <c r="U226" s="44" t="str">
        <f t="shared" si="37"/>
        <v>X</v>
      </c>
      <c r="V226" s="44" t="str">
        <f t="shared" si="38"/>
        <v xml:space="preserve"> </v>
      </c>
      <c r="W226" s="44" t="str">
        <f t="shared" si="39"/>
        <v xml:space="preserve"> </v>
      </c>
    </row>
    <row r="227" spans="1:23" s="48" customFormat="1" ht="29.4" customHeight="1" thickBot="1" x14ac:dyDescent="0.3">
      <c r="A227" s="44">
        <v>274</v>
      </c>
      <c r="B227" s="44"/>
      <c r="C227" s="44"/>
      <c r="D227" s="44"/>
      <c r="E227" s="44"/>
      <c r="F227" s="44">
        <f t="shared" si="40"/>
        <v>1</v>
      </c>
      <c r="G227" s="44"/>
      <c r="H227" s="44"/>
      <c r="I227" s="44"/>
      <c r="J227" s="44"/>
      <c r="K227" s="44"/>
      <c r="L227" s="44"/>
      <c r="M227" s="44" t="b">
        <f t="shared" si="34"/>
        <v>0</v>
      </c>
      <c r="N227" s="47">
        <f t="shared" si="35"/>
        <v>0</v>
      </c>
      <c r="O227" s="44"/>
      <c r="P227" s="44"/>
      <c r="Q227" s="44"/>
      <c r="R227" s="44"/>
      <c r="S227" s="44">
        <f t="shared" si="36"/>
        <v>0</v>
      </c>
      <c r="T227" s="44" t="str" cm="1">
        <f t="array" ref="T227">_xlfn.IFS(S227&lt;M227,"EFICIENTE",S227=M227,"EFICAZ",S227&gt;M227,"INEFICAZ")</f>
        <v>EFICIENTE</v>
      </c>
      <c r="U227" s="44" t="str">
        <f t="shared" si="37"/>
        <v>X</v>
      </c>
      <c r="V227" s="44" t="str">
        <f t="shared" si="38"/>
        <v xml:space="preserve"> </v>
      </c>
      <c r="W227" s="44" t="str">
        <f t="shared" si="39"/>
        <v xml:space="preserve"> </v>
      </c>
    </row>
    <row r="228" spans="1:23" s="48" customFormat="1" ht="29.4" customHeight="1" thickBot="1" x14ac:dyDescent="0.3">
      <c r="A228" s="44">
        <v>275</v>
      </c>
      <c r="B228" s="44"/>
      <c r="C228" s="44"/>
      <c r="D228" s="44"/>
      <c r="E228" s="44"/>
      <c r="F228" s="44">
        <f t="shared" si="40"/>
        <v>1</v>
      </c>
      <c r="G228" s="44"/>
      <c r="H228" s="44"/>
      <c r="I228" s="44"/>
      <c r="J228" s="44"/>
      <c r="K228" s="44"/>
      <c r="L228" s="44"/>
      <c r="M228" s="44" t="b">
        <f t="shared" si="34"/>
        <v>0</v>
      </c>
      <c r="N228" s="47">
        <f t="shared" si="35"/>
        <v>0</v>
      </c>
      <c r="O228" s="44"/>
      <c r="P228" s="44"/>
      <c r="Q228" s="44"/>
      <c r="R228" s="44"/>
      <c r="S228" s="44">
        <f t="shared" si="36"/>
        <v>0</v>
      </c>
      <c r="T228" s="44" t="str" cm="1">
        <f t="array" ref="T228">_xlfn.IFS(S228&lt;M228,"EFICIENTE",S228=M228,"EFICAZ",S228&gt;M228,"INEFICAZ")</f>
        <v>EFICIENTE</v>
      </c>
      <c r="U228" s="44" t="str">
        <f t="shared" si="37"/>
        <v>X</v>
      </c>
      <c r="V228" s="44" t="str">
        <f t="shared" si="38"/>
        <v xml:space="preserve"> </v>
      </c>
      <c r="W228" s="44" t="str">
        <f t="shared" si="39"/>
        <v xml:space="preserve"> </v>
      </c>
    </row>
    <row r="229" spans="1:23" s="48" customFormat="1" ht="29.4" customHeight="1" thickBot="1" x14ac:dyDescent="0.3">
      <c r="A229" s="44">
        <v>276</v>
      </c>
      <c r="B229" s="44"/>
      <c r="C229" s="44"/>
      <c r="D229" s="44"/>
      <c r="E229" s="44"/>
      <c r="F229" s="44">
        <f t="shared" si="40"/>
        <v>1</v>
      </c>
      <c r="G229" s="44"/>
      <c r="H229" s="44"/>
      <c r="I229" s="44"/>
      <c r="J229" s="44"/>
      <c r="K229" s="44"/>
      <c r="L229" s="44"/>
      <c r="M229" s="44" t="b">
        <f t="shared" si="34"/>
        <v>0</v>
      </c>
      <c r="N229" s="47">
        <f t="shared" si="35"/>
        <v>0</v>
      </c>
      <c r="O229" s="44"/>
      <c r="P229" s="44"/>
      <c r="Q229" s="44"/>
      <c r="R229" s="44"/>
      <c r="S229" s="44">
        <f t="shared" si="36"/>
        <v>0</v>
      </c>
      <c r="T229" s="44" t="str" cm="1">
        <f t="array" ref="T229">_xlfn.IFS(S229&lt;M229,"EFICIENTE",S229=M229,"EFICAZ",S229&gt;M229,"INEFICAZ")</f>
        <v>EFICIENTE</v>
      </c>
      <c r="U229" s="44" t="str">
        <f t="shared" si="37"/>
        <v>X</v>
      </c>
      <c r="V229" s="44" t="str">
        <f t="shared" si="38"/>
        <v xml:space="preserve"> </v>
      </c>
      <c r="W229" s="44" t="str">
        <f t="shared" si="39"/>
        <v xml:space="preserve"> </v>
      </c>
    </row>
    <row r="230" spans="1:23" s="48" customFormat="1" ht="29.4" customHeight="1" thickBot="1" x14ac:dyDescent="0.3">
      <c r="A230" s="44">
        <v>277</v>
      </c>
      <c r="B230" s="44"/>
      <c r="C230" s="44"/>
      <c r="D230" s="44"/>
      <c r="E230" s="44"/>
      <c r="F230" s="44">
        <f t="shared" si="40"/>
        <v>1</v>
      </c>
      <c r="G230" s="44"/>
      <c r="H230" s="44"/>
      <c r="I230" s="44"/>
      <c r="J230" s="44"/>
      <c r="K230" s="44"/>
      <c r="L230" s="44"/>
      <c r="M230" s="44" t="b">
        <f t="shared" si="34"/>
        <v>0</v>
      </c>
      <c r="N230" s="47">
        <f t="shared" si="35"/>
        <v>0</v>
      </c>
      <c r="O230" s="44"/>
      <c r="P230" s="44"/>
      <c r="Q230" s="44"/>
      <c r="R230" s="44"/>
      <c r="S230" s="44">
        <f t="shared" si="36"/>
        <v>0</v>
      </c>
      <c r="T230" s="44" t="str" cm="1">
        <f t="array" ref="T230">_xlfn.IFS(S230&lt;M230,"EFICIENTE",S230=M230,"EFICAZ",S230&gt;M230,"INEFICAZ")</f>
        <v>EFICIENTE</v>
      </c>
      <c r="U230" s="44" t="str">
        <f t="shared" si="37"/>
        <v>X</v>
      </c>
      <c r="V230" s="44" t="str">
        <f t="shared" si="38"/>
        <v xml:space="preserve"> </v>
      </c>
      <c r="W230" s="44" t="str">
        <f t="shared" si="39"/>
        <v xml:space="preserve"> </v>
      </c>
    </row>
    <row r="231" spans="1:23" s="48" customFormat="1" ht="29.4" customHeight="1" thickBot="1" x14ac:dyDescent="0.3">
      <c r="A231" s="44">
        <v>278</v>
      </c>
      <c r="B231" s="44"/>
      <c r="C231" s="44"/>
      <c r="D231" s="44"/>
      <c r="E231" s="44"/>
      <c r="F231" s="44">
        <f t="shared" si="40"/>
        <v>1</v>
      </c>
      <c r="G231" s="44"/>
      <c r="H231" s="44"/>
      <c r="I231" s="44"/>
      <c r="J231" s="44"/>
      <c r="K231" s="44"/>
      <c r="L231" s="44"/>
      <c r="M231" s="44" t="b">
        <f t="shared" si="34"/>
        <v>0</v>
      </c>
      <c r="N231" s="47">
        <f t="shared" si="35"/>
        <v>0</v>
      </c>
      <c r="O231" s="44"/>
      <c r="P231" s="44"/>
      <c r="Q231" s="44"/>
      <c r="R231" s="44"/>
      <c r="S231" s="44">
        <f t="shared" si="36"/>
        <v>0</v>
      </c>
      <c r="T231" s="44" t="str" cm="1">
        <f t="array" ref="T231">_xlfn.IFS(S231&lt;M231,"EFICIENTE",S231=M231,"EFICAZ",S231&gt;M231,"INEFICAZ")</f>
        <v>EFICIENTE</v>
      </c>
      <c r="U231" s="44" t="str">
        <f t="shared" si="37"/>
        <v>X</v>
      </c>
      <c r="V231" s="44" t="str">
        <f t="shared" si="38"/>
        <v xml:space="preserve"> </v>
      </c>
      <c r="W231" s="44" t="str">
        <f t="shared" si="39"/>
        <v xml:space="preserve"> </v>
      </c>
    </row>
    <row r="232" spans="1:23" s="48" customFormat="1" ht="29.4" customHeight="1" thickBot="1" x14ac:dyDescent="0.3">
      <c r="A232" s="44">
        <v>279</v>
      </c>
      <c r="B232" s="44"/>
      <c r="C232" s="44"/>
      <c r="D232" s="44"/>
      <c r="E232" s="44"/>
      <c r="F232" s="44">
        <f t="shared" si="40"/>
        <v>1</v>
      </c>
      <c r="G232" s="44"/>
      <c r="H232" s="44"/>
      <c r="I232" s="44"/>
      <c r="J232" s="44"/>
      <c r="K232" s="44"/>
      <c r="L232" s="44"/>
      <c r="M232" s="44" t="b">
        <f t="shared" si="34"/>
        <v>0</v>
      </c>
      <c r="N232" s="47">
        <f t="shared" si="35"/>
        <v>0</v>
      </c>
      <c r="O232" s="44"/>
      <c r="P232" s="44"/>
      <c r="Q232" s="44"/>
      <c r="R232" s="44"/>
      <c r="S232" s="44">
        <f t="shared" si="36"/>
        <v>0</v>
      </c>
      <c r="T232" s="44" t="str" cm="1">
        <f t="array" ref="T232">_xlfn.IFS(S232&lt;M232,"EFICIENTE",S232=M232,"EFICAZ",S232&gt;M232,"INEFICAZ")</f>
        <v>EFICIENTE</v>
      </c>
      <c r="U232" s="44" t="str">
        <f t="shared" si="37"/>
        <v>X</v>
      </c>
      <c r="V232" s="44" t="str">
        <f t="shared" si="38"/>
        <v xml:space="preserve"> </v>
      </c>
      <c r="W232" s="44" t="str">
        <f t="shared" si="39"/>
        <v xml:space="preserve"> </v>
      </c>
    </row>
    <row r="233" spans="1:23" s="48" customFormat="1" ht="29.4" customHeight="1" thickBot="1" x14ac:dyDescent="0.3">
      <c r="A233" s="44">
        <v>280</v>
      </c>
      <c r="B233" s="44"/>
      <c r="C233" s="44"/>
      <c r="D233" s="44"/>
      <c r="E233" s="44"/>
      <c r="F233" s="44">
        <f t="shared" si="40"/>
        <v>1</v>
      </c>
      <c r="G233" s="44"/>
      <c r="H233" s="44"/>
      <c r="I233" s="44"/>
      <c r="J233" s="44"/>
      <c r="K233" s="44"/>
      <c r="L233" s="44"/>
      <c r="M233" s="44" t="b">
        <f t="shared" si="34"/>
        <v>0</v>
      </c>
      <c r="N233" s="47">
        <f t="shared" si="35"/>
        <v>0</v>
      </c>
      <c r="O233" s="44"/>
      <c r="P233" s="44"/>
      <c r="Q233" s="44"/>
      <c r="R233" s="44" t="s">
        <v>7</v>
      </c>
      <c r="S233" s="44">
        <f t="shared" si="36"/>
        <v>0</v>
      </c>
      <c r="T233" s="44" t="str" cm="1">
        <f t="array" ref="T233">_xlfn.IFS(S233&lt;M233,"EFICIENTE",S233=M233,"EFICAZ",S233&gt;M233,"INEFICAZ")</f>
        <v>EFICIENTE</v>
      </c>
      <c r="U233" s="44" t="str">
        <f t="shared" si="37"/>
        <v>X</v>
      </c>
      <c r="V233" s="44" t="str">
        <f t="shared" si="38"/>
        <v xml:space="preserve"> </v>
      </c>
      <c r="W233" s="44" t="str">
        <f t="shared" si="39"/>
        <v xml:space="preserve"> </v>
      </c>
    </row>
    <row r="234" spans="1:23" s="48" customFormat="1" ht="29.4" customHeight="1" thickBot="1" x14ac:dyDescent="0.3">
      <c r="A234" s="44">
        <v>281</v>
      </c>
      <c r="B234" s="44"/>
      <c r="C234" s="44"/>
      <c r="D234" s="44"/>
      <c r="E234" s="44"/>
      <c r="F234" s="44">
        <f t="shared" si="40"/>
        <v>1</v>
      </c>
      <c r="G234" s="44"/>
      <c r="H234" s="44"/>
      <c r="I234" s="44"/>
      <c r="J234" s="44"/>
      <c r="K234" s="44"/>
      <c r="L234" s="44"/>
      <c r="M234" s="44" t="b">
        <f t="shared" si="34"/>
        <v>0</v>
      </c>
      <c r="N234" s="47">
        <f t="shared" si="35"/>
        <v>0</v>
      </c>
      <c r="O234" s="44"/>
      <c r="P234" s="44"/>
      <c r="Q234" s="44"/>
      <c r="R234" s="44" t="s">
        <v>7</v>
      </c>
      <c r="S234" s="44">
        <f t="shared" si="36"/>
        <v>0</v>
      </c>
      <c r="T234" s="44" t="str" cm="1">
        <f t="array" ref="T234">_xlfn.IFS(S234&lt;M234,"EFICIENTE",S234=M234,"EFICAZ",S234&gt;M234,"INEFICAZ")</f>
        <v>EFICIENTE</v>
      </c>
      <c r="U234" s="44" t="str">
        <f t="shared" si="37"/>
        <v>X</v>
      </c>
      <c r="V234" s="44" t="str">
        <f t="shared" si="38"/>
        <v xml:space="preserve"> </v>
      </c>
      <c r="W234" s="44" t="str">
        <f t="shared" si="39"/>
        <v xml:space="preserve"> </v>
      </c>
    </row>
    <row r="235" spans="1:23" s="48" customFormat="1" ht="29.4" customHeight="1" thickBot="1" x14ac:dyDescent="0.3">
      <c r="A235" s="44">
        <v>282</v>
      </c>
      <c r="B235" s="44"/>
      <c r="C235" s="44"/>
      <c r="D235" s="44"/>
      <c r="E235" s="44"/>
      <c r="F235" s="44">
        <f t="shared" si="40"/>
        <v>1</v>
      </c>
      <c r="G235" s="44"/>
      <c r="H235" s="44"/>
      <c r="I235" s="44"/>
      <c r="J235" s="44"/>
      <c r="K235" s="44"/>
      <c r="L235" s="44"/>
      <c r="M235" s="44" t="b">
        <f t="shared" si="34"/>
        <v>0</v>
      </c>
      <c r="N235" s="47">
        <f t="shared" si="35"/>
        <v>0</v>
      </c>
      <c r="O235" s="44"/>
      <c r="P235" s="44"/>
      <c r="Q235" s="44"/>
      <c r="R235" s="44" t="s">
        <v>7</v>
      </c>
      <c r="S235" s="44">
        <f t="shared" si="36"/>
        <v>0</v>
      </c>
      <c r="T235" s="44" t="str" cm="1">
        <f t="array" ref="T235">_xlfn.IFS(S235&lt;M235,"EFICIENTE",S235=M235,"EFICAZ",S235&gt;M235,"INEFICAZ")</f>
        <v>EFICIENTE</v>
      </c>
      <c r="U235" s="44" t="str">
        <f t="shared" si="37"/>
        <v>X</v>
      </c>
      <c r="V235" s="44" t="str">
        <f t="shared" si="38"/>
        <v xml:space="preserve"> </v>
      </c>
      <c r="W235" s="44" t="str">
        <f t="shared" si="39"/>
        <v xml:space="preserve"> </v>
      </c>
    </row>
    <row r="236" spans="1:23" s="48" customFormat="1" ht="29.4" customHeight="1" thickBot="1" x14ac:dyDescent="0.3">
      <c r="A236" s="44">
        <v>283</v>
      </c>
      <c r="B236" s="44"/>
      <c r="C236" s="44"/>
      <c r="D236" s="44"/>
      <c r="E236" s="44"/>
      <c r="F236" s="44">
        <f t="shared" si="40"/>
        <v>1</v>
      </c>
      <c r="G236" s="44"/>
      <c r="H236" s="44"/>
      <c r="I236" s="44"/>
      <c r="J236" s="44"/>
      <c r="K236" s="44"/>
      <c r="L236" s="44"/>
      <c r="M236" s="44" t="b">
        <f t="shared" si="34"/>
        <v>0</v>
      </c>
      <c r="N236" s="47">
        <f t="shared" si="35"/>
        <v>0</v>
      </c>
      <c r="O236" s="44"/>
      <c r="P236" s="44"/>
      <c r="Q236" s="44"/>
      <c r="R236" s="44" t="s">
        <v>7</v>
      </c>
      <c r="S236" s="44">
        <f t="shared" si="36"/>
        <v>0</v>
      </c>
      <c r="T236" s="44" t="str" cm="1">
        <f t="array" ref="T236">_xlfn.IFS(S236&lt;M236,"EFICIENTE",S236=M236,"EFICAZ",S236&gt;M236,"INEFICAZ")</f>
        <v>EFICIENTE</v>
      </c>
      <c r="U236" s="44" t="str">
        <f t="shared" si="37"/>
        <v>X</v>
      </c>
      <c r="V236" s="44" t="str">
        <f t="shared" si="38"/>
        <v xml:space="preserve"> </v>
      </c>
      <c r="W236" s="44" t="str">
        <f t="shared" si="39"/>
        <v xml:space="preserve"> </v>
      </c>
    </row>
    <row r="237" spans="1:23" s="48" customFormat="1" ht="29.4" customHeight="1" thickBot="1" x14ac:dyDescent="0.3">
      <c r="A237" s="44">
        <v>284</v>
      </c>
      <c r="B237" s="44"/>
      <c r="C237" s="44"/>
      <c r="D237" s="44"/>
      <c r="E237" s="44"/>
      <c r="F237" s="44">
        <f t="shared" si="40"/>
        <v>1</v>
      </c>
      <c r="G237" s="44"/>
      <c r="H237" s="44"/>
      <c r="I237" s="44"/>
      <c r="J237" s="44"/>
      <c r="K237" s="44"/>
      <c r="L237" s="44"/>
      <c r="M237" s="44" t="b">
        <f t="shared" si="34"/>
        <v>0</v>
      </c>
      <c r="N237" s="47">
        <f t="shared" si="35"/>
        <v>0</v>
      </c>
      <c r="O237" s="44"/>
      <c r="P237" s="44"/>
      <c r="Q237" s="44"/>
      <c r="R237" s="44" t="s">
        <v>7</v>
      </c>
      <c r="S237" s="44">
        <f t="shared" si="36"/>
        <v>0</v>
      </c>
      <c r="T237" s="44" t="str" cm="1">
        <f t="array" ref="T237">_xlfn.IFS(S237&lt;M237,"EFICIENTE",S237=M237,"EFICAZ",S237&gt;M237,"INEFICAZ")</f>
        <v>EFICIENTE</v>
      </c>
      <c r="U237" s="44" t="str">
        <f t="shared" si="37"/>
        <v>X</v>
      </c>
      <c r="V237" s="44" t="str">
        <f t="shared" si="38"/>
        <v xml:space="preserve"> </v>
      </c>
      <c r="W237" s="44" t="str">
        <f t="shared" si="39"/>
        <v xml:space="preserve"> </v>
      </c>
    </row>
    <row r="238" spans="1:23" s="48" customFormat="1" ht="29.4" customHeight="1" thickBot="1" x14ac:dyDescent="0.3">
      <c r="A238" s="44">
        <v>285</v>
      </c>
      <c r="B238" s="44"/>
      <c r="C238" s="44"/>
      <c r="D238" s="44"/>
      <c r="E238" s="44"/>
      <c r="F238" s="44">
        <f t="shared" si="40"/>
        <v>1</v>
      </c>
      <c r="G238" s="44"/>
      <c r="H238" s="44"/>
      <c r="I238" s="44"/>
      <c r="J238" s="44"/>
      <c r="K238" s="44"/>
      <c r="L238" s="44"/>
      <c r="M238" s="44" t="b">
        <f t="shared" si="34"/>
        <v>0</v>
      </c>
      <c r="N238" s="47">
        <f t="shared" si="35"/>
        <v>0</v>
      </c>
      <c r="O238" s="44"/>
      <c r="P238" s="44"/>
      <c r="Q238" s="44"/>
      <c r="R238" s="44" t="s">
        <v>7</v>
      </c>
      <c r="S238" s="44">
        <f t="shared" si="36"/>
        <v>0</v>
      </c>
      <c r="T238" s="44" t="str" cm="1">
        <f t="array" ref="T238">_xlfn.IFS(S238&lt;M238,"EFICIENTE",S238=M238,"EFICAZ",S238&gt;M238,"INEFICAZ")</f>
        <v>EFICIENTE</v>
      </c>
      <c r="U238" s="44" t="str">
        <f t="shared" si="37"/>
        <v>X</v>
      </c>
      <c r="V238" s="44" t="str">
        <f t="shared" si="38"/>
        <v xml:space="preserve"> </v>
      </c>
      <c r="W238" s="44" t="str">
        <f t="shared" si="39"/>
        <v xml:space="preserve"> </v>
      </c>
    </row>
    <row r="239" spans="1:23" s="48" customFormat="1" ht="29.4" customHeight="1" thickBot="1" x14ac:dyDescent="0.3">
      <c r="A239" s="44">
        <v>286</v>
      </c>
      <c r="B239" s="44"/>
      <c r="C239" s="44"/>
      <c r="D239" s="44"/>
      <c r="E239" s="44"/>
      <c r="F239" s="44">
        <f t="shared" si="40"/>
        <v>1</v>
      </c>
      <c r="G239" s="44"/>
      <c r="H239" s="44"/>
      <c r="I239" s="44"/>
      <c r="J239" s="44"/>
      <c r="K239" s="44"/>
      <c r="L239" s="44"/>
      <c r="M239" s="44" t="b">
        <f t="shared" si="34"/>
        <v>0</v>
      </c>
      <c r="N239" s="47">
        <f t="shared" si="35"/>
        <v>0</v>
      </c>
      <c r="O239" s="44"/>
      <c r="P239" s="44"/>
      <c r="Q239" s="44"/>
      <c r="R239" s="44" t="s">
        <v>7</v>
      </c>
      <c r="S239" s="44">
        <f t="shared" si="36"/>
        <v>0</v>
      </c>
      <c r="T239" s="44" t="str" cm="1">
        <f t="array" ref="T239">_xlfn.IFS(S239&lt;M239,"EFICIENTE",S239=M239,"EFICAZ",S239&gt;M239,"INEFICAZ")</f>
        <v>EFICIENTE</v>
      </c>
      <c r="U239" s="44" t="str">
        <f t="shared" si="37"/>
        <v>X</v>
      </c>
      <c r="V239" s="44" t="str">
        <f t="shared" si="38"/>
        <v xml:space="preserve"> </v>
      </c>
      <c r="W239" s="44" t="str">
        <f t="shared" si="39"/>
        <v xml:space="preserve"> </v>
      </c>
    </row>
    <row r="240" spans="1:23" s="48" customFormat="1" ht="29.4" customHeight="1" thickBot="1" x14ac:dyDescent="0.3">
      <c r="A240" s="44">
        <v>287</v>
      </c>
      <c r="B240" s="44"/>
      <c r="C240" s="44"/>
      <c r="D240" s="44"/>
      <c r="E240" s="44"/>
      <c r="F240" s="44">
        <f t="shared" si="40"/>
        <v>1</v>
      </c>
      <c r="G240" s="44"/>
      <c r="H240" s="44"/>
      <c r="I240" s="44"/>
      <c r="J240" s="44"/>
      <c r="K240" s="44"/>
      <c r="L240" s="44"/>
      <c r="M240" s="44" t="b">
        <f t="shared" si="34"/>
        <v>0</v>
      </c>
      <c r="N240" s="47">
        <f t="shared" si="35"/>
        <v>0</v>
      </c>
      <c r="O240" s="44"/>
      <c r="P240" s="44"/>
      <c r="Q240" s="44"/>
      <c r="R240" s="44" t="s">
        <v>8</v>
      </c>
      <c r="S240" s="44">
        <f t="shared" si="36"/>
        <v>0</v>
      </c>
      <c r="T240" s="44" t="str" cm="1">
        <f t="array" ref="T240">_xlfn.IFS(S240&lt;M240,"EFICIENTE",S240=M240,"EFICAZ",S240&gt;M240,"INEFICAZ")</f>
        <v>EFICIENTE</v>
      </c>
      <c r="U240" s="44" t="str">
        <f t="shared" si="37"/>
        <v>X</v>
      </c>
      <c r="V240" s="44" t="str">
        <f t="shared" si="38"/>
        <v xml:space="preserve"> </v>
      </c>
      <c r="W240" s="44" t="str">
        <f t="shared" si="39"/>
        <v xml:space="preserve"> </v>
      </c>
    </row>
    <row r="241" spans="1:23" s="48" customFormat="1" ht="29.4" customHeight="1" thickBot="1" x14ac:dyDescent="0.3">
      <c r="A241" s="44">
        <v>288</v>
      </c>
      <c r="B241" s="44"/>
      <c r="C241" s="44"/>
      <c r="D241" s="44"/>
      <c r="E241" s="44"/>
      <c r="F241" s="44">
        <f t="shared" si="40"/>
        <v>1</v>
      </c>
      <c r="G241" s="44"/>
      <c r="H241" s="44"/>
      <c r="I241" s="44"/>
      <c r="J241" s="44"/>
      <c r="K241" s="44"/>
      <c r="L241" s="44"/>
      <c r="M241" s="44" t="b">
        <f t="shared" si="34"/>
        <v>0</v>
      </c>
      <c r="N241" s="47">
        <f t="shared" si="35"/>
        <v>0</v>
      </c>
      <c r="O241" s="44"/>
      <c r="P241" s="44"/>
      <c r="Q241" s="44"/>
      <c r="R241" s="44" t="s">
        <v>8</v>
      </c>
      <c r="S241" s="44">
        <f t="shared" si="36"/>
        <v>0</v>
      </c>
      <c r="T241" s="44" t="str" cm="1">
        <f t="array" ref="T241">_xlfn.IFS(S241&lt;M241,"EFICIENTE",S241=M241,"EFICAZ",S241&gt;M241,"INEFICAZ")</f>
        <v>EFICIENTE</v>
      </c>
      <c r="U241" s="44" t="str">
        <f t="shared" si="37"/>
        <v>X</v>
      </c>
      <c r="V241" s="44" t="str">
        <f t="shared" si="38"/>
        <v xml:space="preserve"> </v>
      </c>
      <c r="W241" s="44" t="str">
        <f t="shared" si="39"/>
        <v xml:space="preserve"> </v>
      </c>
    </row>
    <row r="242" spans="1:23" s="48" customFormat="1" ht="29.4" customHeight="1" thickBot="1" x14ac:dyDescent="0.3">
      <c r="A242" s="44">
        <v>289</v>
      </c>
      <c r="B242" s="44"/>
      <c r="C242" s="44"/>
      <c r="D242" s="44"/>
      <c r="E242" s="44"/>
      <c r="F242" s="44">
        <f t="shared" si="40"/>
        <v>1</v>
      </c>
      <c r="G242" s="44"/>
      <c r="H242" s="44"/>
      <c r="I242" s="44"/>
      <c r="J242" s="44"/>
      <c r="K242" s="44"/>
      <c r="L242" s="44"/>
      <c r="M242" s="44" t="b">
        <f t="shared" si="34"/>
        <v>0</v>
      </c>
      <c r="N242" s="47">
        <f t="shared" si="35"/>
        <v>0</v>
      </c>
      <c r="O242" s="44"/>
      <c r="P242" s="44"/>
      <c r="Q242" s="44"/>
      <c r="R242" s="44" t="s">
        <v>8</v>
      </c>
      <c r="S242" s="44">
        <f t="shared" si="36"/>
        <v>0</v>
      </c>
      <c r="T242" s="44" t="str" cm="1">
        <f t="array" ref="T242">_xlfn.IFS(S242&lt;M242,"EFICIENTE",S242=M242,"EFICAZ",S242&gt;M242,"INEFICAZ")</f>
        <v>EFICIENTE</v>
      </c>
      <c r="U242" s="44" t="str">
        <f t="shared" si="37"/>
        <v>X</v>
      </c>
      <c r="V242" s="44" t="str">
        <f t="shared" si="38"/>
        <v xml:space="preserve"> </v>
      </c>
      <c r="W242" s="44" t="str">
        <f t="shared" si="39"/>
        <v xml:space="preserve"> </v>
      </c>
    </row>
    <row r="243" spans="1:23" s="48" customFormat="1" ht="29.4" customHeight="1" thickBot="1" x14ac:dyDescent="0.3">
      <c r="A243" s="44">
        <v>290</v>
      </c>
      <c r="B243" s="44"/>
      <c r="C243" s="44"/>
      <c r="D243" s="44"/>
      <c r="E243" s="44"/>
      <c r="F243" s="44">
        <f t="shared" si="40"/>
        <v>1</v>
      </c>
      <c r="G243" s="44"/>
      <c r="H243" s="44"/>
      <c r="I243" s="44"/>
      <c r="J243" s="44"/>
      <c r="K243" s="44"/>
      <c r="L243" s="44"/>
      <c r="M243" s="44" t="b">
        <f t="shared" si="34"/>
        <v>0</v>
      </c>
      <c r="N243" s="47">
        <f t="shared" si="35"/>
        <v>0</v>
      </c>
      <c r="O243" s="44"/>
      <c r="P243" s="44"/>
      <c r="Q243" s="44"/>
      <c r="R243" s="44" t="s">
        <v>8</v>
      </c>
      <c r="S243" s="44">
        <f t="shared" si="36"/>
        <v>0</v>
      </c>
      <c r="T243" s="44" t="str" cm="1">
        <f t="array" ref="T243">_xlfn.IFS(S243&lt;M243,"EFICIENTE",S243=M243,"EFICAZ",S243&gt;M243,"INEFICAZ")</f>
        <v>EFICIENTE</v>
      </c>
      <c r="U243" s="44" t="str">
        <f t="shared" si="37"/>
        <v>X</v>
      </c>
      <c r="V243" s="44" t="str">
        <f t="shared" si="38"/>
        <v xml:space="preserve"> </v>
      </c>
      <c r="W243" s="44" t="str">
        <f t="shared" si="39"/>
        <v xml:space="preserve"> </v>
      </c>
    </row>
    <row r="244" spans="1:23" s="48" customFormat="1" ht="29.4" customHeight="1" thickBot="1" x14ac:dyDescent="0.3">
      <c r="A244" s="44">
        <v>291</v>
      </c>
      <c r="B244" s="44"/>
      <c r="C244" s="44"/>
      <c r="D244" s="44"/>
      <c r="E244" s="44"/>
      <c r="F244" s="44">
        <f t="shared" si="40"/>
        <v>1</v>
      </c>
      <c r="G244" s="44"/>
      <c r="H244" s="44"/>
      <c r="I244" s="44"/>
      <c r="J244" s="44"/>
      <c r="K244" s="44"/>
      <c r="L244" s="44"/>
      <c r="M244" s="44" t="b">
        <f t="shared" si="34"/>
        <v>0</v>
      </c>
      <c r="N244" s="47">
        <f t="shared" si="35"/>
        <v>0</v>
      </c>
      <c r="O244" s="44"/>
      <c r="P244" s="44"/>
      <c r="Q244" s="44"/>
      <c r="R244" s="44" t="s">
        <v>8</v>
      </c>
      <c r="S244" s="44">
        <f t="shared" si="36"/>
        <v>0</v>
      </c>
      <c r="T244" s="44" t="str" cm="1">
        <f t="array" ref="T244">_xlfn.IFS(S244&lt;M244,"EFICIENTE",S244=M244,"EFICAZ",S244&gt;M244,"INEFICAZ")</f>
        <v>EFICIENTE</v>
      </c>
      <c r="U244" s="44" t="str">
        <f t="shared" si="37"/>
        <v>X</v>
      </c>
      <c r="V244" s="44" t="str">
        <f t="shared" si="38"/>
        <v xml:space="preserve"> </v>
      </c>
      <c r="W244" s="44" t="str">
        <f t="shared" si="39"/>
        <v xml:space="preserve"> </v>
      </c>
    </row>
    <row r="245" spans="1:23" s="48" customFormat="1" ht="29.4" customHeight="1" thickBot="1" x14ac:dyDescent="0.3">
      <c r="A245" s="44">
        <v>292</v>
      </c>
      <c r="B245" s="44"/>
      <c r="C245" s="44"/>
      <c r="D245" s="44"/>
      <c r="E245" s="44"/>
      <c r="F245" s="44">
        <f t="shared" si="40"/>
        <v>1</v>
      </c>
      <c r="G245" s="44"/>
      <c r="H245" s="44"/>
      <c r="I245" s="44"/>
      <c r="J245" s="44"/>
      <c r="K245" s="44"/>
      <c r="L245" s="44"/>
      <c r="M245" s="44" t="b">
        <f t="shared" si="34"/>
        <v>0</v>
      </c>
      <c r="N245" s="47">
        <f t="shared" si="35"/>
        <v>0</v>
      </c>
      <c r="O245" s="44"/>
      <c r="P245" s="44"/>
      <c r="Q245" s="44"/>
      <c r="R245" s="44" t="s">
        <v>8</v>
      </c>
      <c r="S245" s="44">
        <f t="shared" si="36"/>
        <v>0</v>
      </c>
      <c r="T245" s="44" t="str" cm="1">
        <f t="array" ref="T245">_xlfn.IFS(S245&lt;M245,"EFICIENTE",S245=M245,"EFICAZ",S245&gt;M245,"INEFICAZ")</f>
        <v>EFICIENTE</v>
      </c>
      <c r="U245" s="44" t="str">
        <f t="shared" si="37"/>
        <v>X</v>
      </c>
      <c r="V245" s="44" t="str">
        <f t="shared" si="38"/>
        <v xml:space="preserve"> </v>
      </c>
      <c r="W245" s="44" t="str">
        <f t="shared" si="39"/>
        <v xml:space="preserve"> </v>
      </c>
    </row>
    <row r="246" spans="1:23" s="48" customFormat="1" ht="29.4" customHeight="1" thickBot="1" x14ac:dyDescent="0.3">
      <c r="A246" s="44">
        <v>293</v>
      </c>
      <c r="B246" s="44"/>
      <c r="C246" s="44"/>
      <c r="D246" s="44"/>
      <c r="E246" s="44"/>
      <c r="F246" s="44">
        <f t="shared" si="40"/>
        <v>1</v>
      </c>
      <c r="G246" s="44"/>
      <c r="H246" s="44"/>
      <c r="I246" s="44"/>
      <c r="J246" s="44"/>
      <c r="K246" s="44"/>
      <c r="L246" s="44"/>
      <c r="M246" s="44" t="b">
        <f t="shared" si="34"/>
        <v>0</v>
      </c>
      <c r="N246" s="47">
        <f t="shared" si="35"/>
        <v>0</v>
      </c>
      <c r="O246" s="44"/>
      <c r="P246" s="44"/>
      <c r="Q246" s="44"/>
      <c r="R246" s="44" t="s">
        <v>8</v>
      </c>
      <c r="S246" s="44">
        <f t="shared" si="36"/>
        <v>0</v>
      </c>
      <c r="T246" s="44" t="str" cm="1">
        <f t="array" ref="T246">_xlfn.IFS(S246&lt;M246,"EFICIENTE",S246=M246,"EFICAZ",S246&gt;M246,"INEFICAZ")</f>
        <v>EFICIENTE</v>
      </c>
      <c r="U246" s="44" t="str">
        <f t="shared" si="37"/>
        <v>X</v>
      </c>
      <c r="V246" s="44" t="str">
        <f t="shared" si="38"/>
        <v xml:space="preserve"> </v>
      </c>
      <c r="W246" s="44" t="str">
        <f t="shared" si="39"/>
        <v xml:space="preserve"> </v>
      </c>
    </row>
    <row r="247" spans="1:23" s="48" customFormat="1" ht="29.4" customHeight="1" thickBot="1" x14ac:dyDescent="0.3">
      <c r="A247" s="44">
        <v>294</v>
      </c>
      <c r="B247" s="44"/>
      <c r="C247" s="44"/>
      <c r="D247" s="44"/>
      <c r="E247" s="44"/>
      <c r="F247" s="44">
        <f t="shared" si="40"/>
        <v>1</v>
      </c>
      <c r="G247" s="44"/>
      <c r="H247" s="44"/>
      <c r="I247" s="44"/>
      <c r="J247" s="44"/>
      <c r="K247" s="44"/>
      <c r="L247" s="44"/>
      <c r="M247" s="44" t="b">
        <f t="shared" si="34"/>
        <v>0</v>
      </c>
      <c r="N247" s="47">
        <f t="shared" si="35"/>
        <v>0</v>
      </c>
      <c r="O247" s="44"/>
      <c r="P247" s="44"/>
      <c r="Q247" s="44"/>
      <c r="R247" s="44"/>
      <c r="S247" s="44">
        <f t="shared" si="36"/>
        <v>0</v>
      </c>
      <c r="T247" s="44" t="str" cm="1">
        <f t="array" ref="T247">_xlfn.IFS(S247&lt;M247,"EFICIENTE",S247=M247,"EFICAZ",S247&gt;M247,"INEFICAZ")</f>
        <v>EFICIENTE</v>
      </c>
      <c r="U247" s="44" t="str">
        <f t="shared" si="37"/>
        <v>X</v>
      </c>
      <c r="V247" s="44" t="str">
        <f t="shared" si="38"/>
        <v xml:space="preserve"> </v>
      </c>
      <c r="W247" s="44" t="str">
        <f t="shared" si="39"/>
        <v xml:space="preserve"> </v>
      </c>
    </row>
    <row r="248" spans="1:23" s="48" customFormat="1" ht="12.6" thickBot="1" x14ac:dyDescent="0.3">
      <c r="A248" s="44">
        <v>295</v>
      </c>
    </row>
    <row r="249" spans="1:23" ht="15" thickBot="1" x14ac:dyDescent="0.35">
      <c r="A249" s="44">
        <v>296</v>
      </c>
    </row>
  </sheetData>
  <autoFilter ref="A5:W249" xr:uid="{33E88382-8023-4A1B-8332-6FCD1BBC0BDA}"/>
  <mergeCells count="4">
    <mergeCell ref="B1:V1"/>
    <mergeCell ref="A2:W2"/>
    <mergeCell ref="B3:W3"/>
    <mergeCell ref="B4:W4"/>
  </mergeCells>
  <phoneticPr fontId="33" type="noConversion"/>
  <conditionalFormatting sqref="L6:L247">
    <cfRule type="containsText" dxfId="17" priority="5" operator="containsText" text="ALTO">
      <formula>NOT(ISERROR(SEARCH("ALTO",L6)))</formula>
    </cfRule>
    <cfRule type="containsText" dxfId="16" priority="6" operator="containsText" text="EXTREMADO">
      <formula>NOT(ISERROR(SEARCH("EXTREMADO",L6)))</formula>
    </cfRule>
    <cfRule type="containsText" dxfId="15" priority="7" operator="containsText" text="MEDIO">
      <formula>NOT(ISERROR(SEARCH("MEDIO",L6)))</formula>
    </cfRule>
    <cfRule type="containsText" dxfId="14" priority="8" operator="containsText" text="BAJO">
      <formula>NOT(ISERROR(SEARCH("BAJO",L6)))</formula>
    </cfRule>
  </conditionalFormatting>
  <conditionalFormatting sqref="R6:R247">
    <cfRule type="containsText" dxfId="13" priority="2" operator="containsText" text="CERRADO">
      <formula>NOT(ISERROR(SEARCH("CERRADO",R6)))</formula>
    </cfRule>
    <cfRule type="containsText" dxfId="12" priority="3" operator="containsText" text="EN PROCESO">
      <formula>NOT(ISERROR(SEARCH("EN PROCESO",R6)))</formula>
    </cfRule>
    <cfRule type="containsText" dxfId="11" priority="4" operator="containsText" text="ABIERTO">
      <formula>NOT(ISERROR(SEARCH("ABIERTO",R6)))</formula>
    </cfRule>
  </conditionalFormatting>
  <conditionalFormatting sqref="U6:W247">
    <cfRule type="containsText" dxfId="10" priority="1" operator="containsText" text="X">
      <formula>NOT(ISERROR(SEARCH("X",U6)))</formula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F06E1425-1B50-4D2A-8FE8-D4B9DBE23630}">
          <x14:formula1>
            <xm:f>LISTAS!$B$2:$B$3</xm:f>
          </x14:formula1>
          <xm:sqref>G6:G247</xm:sqref>
        </x14:dataValidation>
        <x14:dataValidation type="list" allowBlank="1" showInputMessage="1" showErrorMessage="1" xr:uid="{64BBB7F2-FBA1-4D0D-811B-97AE90BBBE6D}">
          <x14:formula1>
            <xm:f>LISTAS!$C$2:$C$3</xm:f>
          </x14:formula1>
          <xm:sqref>K6:K247</xm:sqref>
        </x14:dataValidation>
        <x14:dataValidation type="list" allowBlank="1" showInputMessage="1" showErrorMessage="1" xr:uid="{BD13EAF3-D639-4CD4-BBFB-FFEE964B39DE}">
          <x14:formula1>
            <xm:f>LISTAS!$D$2:$D$5</xm:f>
          </x14:formula1>
          <xm:sqref>L6:L247</xm:sqref>
        </x14:dataValidation>
        <x14:dataValidation type="list" allowBlank="1" showInputMessage="1" showErrorMessage="1" xr:uid="{6DD108D8-3D11-45A6-A77A-3790B09BE624}">
          <x14:formula1>
            <xm:f>LISTAS!$E$2:$E$4</xm:f>
          </x14:formula1>
          <xm:sqref>R6:R247</xm:sqref>
        </x14:dataValidation>
        <x14:dataValidation type="list" allowBlank="1" showInputMessage="1" showErrorMessage="1" xr:uid="{B3796544-5601-48F3-8DE5-D7ECA2128D98}">
          <x14:formula1>
            <xm:f>LISTAS!$A$2:$A$9</xm:f>
          </x14:formula1>
          <xm:sqref>B6:B247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9213-2A78-4CEF-BB0A-5984B5939DE1}">
  <dimension ref="A4:AC56"/>
  <sheetViews>
    <sheetView showGridLines="0" topLeftCell="A19" zoomScale="65" zoomScaleNormal="55" workbookViewId="0">
      <selection activeCell="D22" sqref="D22:E22"/>
    </sheetView>
  </sheetViews>
  <sheetFormatPr baseColWidth="10" defaultColWidth="11.44140625" defaultRowHeight="13.2" x14ac:dyDescent="0.25"/>
  <cols>
    <col min="1" max="1" width="11.44140625" style="9"/>
    <col min="2" max="2" width="14.88671875" style="9" customWidth="1"/>
    <col min="3" max="4" width="11.44140625" style="9"/>
    <col min="5" max="5" width="16.44140625" style="9" customWidth="1"/>
    <col min="6" max="6" width="6.88671875" style="9" customWidth="1"/>
    <col min="7" max="7" width="18.5546875" style="9" customWidth="1"/>
    <col min="8" max="8" width="12.44140625" style="9" customWidth="1"/>
    <col min="9" max="9" width="11.44140625" style="9"/>
    <col min="10" max="10" width="18" style="9" customWidth="1"/>
    <col min="11" max="11" width="11.44140625" style="9"/>
    <col min="12" max="12" width="13.6640625" style="9" customWidth="1"/>
    <col min="13" max="13" width="15" style="9" customWidth="1"/>
    <col min="14" max="14" width="14" style="9" customWidth="1"/>
    <col min="15" max="15" width="17.109375" style="9" customWidth="1"/>
    <col min="16" max="16" width="11.44140625" style="9"/>
    <col min="17" max="17" width="15.5546875" style="9" customWidth="1"/>
    <col min="18" max="18" width="10.5546875" style="9" customWidth="1"/>
    <col min="19" max="19" width="10.88671875" style="9" customWidth="1"/>
    <col min="20" max="21" width="11.44140625" style="9"/>
    <col min="22" max="22" width="14" style="9" customWidth="1"/>
    <col min="23" max="23" width="15.88671875" style="9" customWidth="1"/>
    <col min="24" max="16384" width="11.44140625" style="9"/>
  </cols>
  <sheetData>
    <row r="4" spans="2:25" ht="22.8" x14ac:dyDescent="0.4">
      <c r="B4" s="135" t="s">
        <v>63</v>
      </c>
      <c r="C4" s="135"/>
      <c r="D4" s="135"/>
      <c r="E4" s="135"/>
      <c r="F4" s="135"/>
      <c r="G4" s="135"/>
      <c r="J4" s="135" t="s">
        <v>64</v>
      </c>
      <c r="K4" s="135"/>
      <c r="L4" s="135"/>
      <c r="M4" s="135"/>
      <c r="N4" s="135"/>
      <c r="O4" s="135"/>
      <c r="Q4" s="135" t="s">
        <v>65</v>
      </c>
      <c r="R4" s="135"/>
      <c r="S4" s="135"/>
      <c r="T4" s="135"/>
      <c r="U4" s="135"/>
      <c r="V4" s="135"/>
    </row>
    <row r="6" spans="2:25" x14ac:dyDescent="0.25">
      <c r="J6" s="120" t="s">
        <v>66</v>
      </c>
      <c r="K6" s="120"/>
      <c r="L6" s="121" t="s">
        <v>67</v>
      </c>
      <c r="M6" s="121"/>
      <c r="N6" s="121"/>
      <c r="O6" s="121"/>
      <c r="Q6" s="120" t="s">
        <v>68</v>
      </c>
      <c r="R6" s="120"/>
      <c r="S6" s="121" t="s">
        <v>67</v>
      </c>
      <c r="T6" s="121"/>
      <c r="U6" s="121"/>
      <c r="V6" s="121"/>
    </row>
    <row r="7" spans="2:25" ht="19.5" customHeight="1" x14ac:dyDescent="0.25">
      <c r="B7" s="136" t="s">
        <v>69</v>
      </c>
      <c r="C7" s="137"/>
      <c r="D7" s="140" t="s">
        <v>67</v>
      </c>
      <c r="E7" s="141"/>
      <c r="F7" s="141"/>
      <c r="G7" s="142"/>
      <c r="J7" s="120"/>
      <c r="K7" s="120"/>
      <c r="L7" s="121"/>
      <c r="M7" s="121"/>
      <c r="N7" s="121"/>
      <c r="O7" s="121"/>
      <c r="Q7" s="120"/>
      <c r="R7" s="120"/>
      <c r="S7" s="121"/>
      <c r="T7" s="121"/>
      <c r="U7" s="121"/>
      <c r="V7" s="121"/>
    </row>
    <row r="8" spans="2:25" ht="23.25" customHeight="1" x14ac:dyDescent="0.25">
      <c r="B8" s="138"/>
      <c r="C8" s="139"/>
      <c r="D8" s="143"/>
      <c r="E8" s="144"/>
      <c r="F8" s="144"/>
      <c r="G8" s="145"/>
      <c r="J8" s="10" t="s">
        <v>70</v>
      </c>
      <c r="K8" s="11">
        <v>4</v>
      </c>
      <c r="L8" s="129" t="s">
        <v>71</v>
      </c>
      <c r="M8" s="130"/>
      <c r="N8" s="130"/>
      <c r="O8" s="131"/>
      <c r="Q8" s="10" t="s">
        <v>72</v>
      </c>
      <c r="R8" s="12" t="s">
        <v>73</v>
      </c>
      <c r="S8" s="129" t="s">
        <v>74</v>
      </c>
      <c r="T8" s="130"/>
      <c r="U8" s="130"/>
      <c r="V8" s="131"/>
    </row>
    <row r="9" spans="2:25" ht="68.25" customHeight="1" x14ac:dyDescent="0.25">
      <c r="B9" s="10" t="s">
        <v>75</v>
      </c>
      <c r="C9" s="11">
        <v>10</v>
      </c>
      <c r="D9" s="129" t="s">
        <v>76</v>
      </c>
      <c r="E9" s="130"/>
      <c r="F9" s="130"/>
      <c r="G9" s="131"/>
      <c r="J9" s="10" t="s">
        <v>77</v>
      </c>
      <c r="K9" s="11">
        <v>3</v>
      </c>
      <c r="L9" s="129" t="s">
        <v>78</v>
      </c>
      <c r="M9" s="130"/>
      <c r="N9" s="130"/>
      <c r="O9" s="131"/>
      <c r="Q9" s="10" t="s">
        <v>79</v>
      </c>
      <c r="R9" s="12" t="s">
        <v>80</v>
      </c>
      <c r="S9" s="129" t="s">
        <v>81</v>
      </c>
      <c r="T9" s="130"/>
      <c r="U9" s="130"/>
      <c r="V9" s="131"/>
    </row>
    <row r="10" spans="2:25" ht="52.5" customHeight="1" x14ac:dyDescent="0.25">
      <c r="B10" s="10" t="s">
        <v>82</v>
      </c>
      <c r="C10" s="11">
        <v>6</v>
      </c>
      <c r="D10" s="129" t="s">
        <v>83</v>
      </c>
      <c r="E10" s="130"/>
      <c r="F10" s="130"/>
      <c r="G10" s="131"/>
      <c r="J10" s="10" t="s">
        <v>84</v>
      </c>
      <c r="K10" s="11">
        <v>2</v>
      </c>
      <c r="L10" s="129" t="s">
        <v>85</v>
      </c>
      <c r="M10" s="130"/>
      <c r="N10" s="130"/>
      <c r="O10" s="131"/>
      <c r="Q10" s="10" t="s">
        <v>86</v>
      </c>
      <c r="R10" s="12" t="s">
        <v>87</v>
      </c>
      <c r="S10" s="129" t="s">
        <v>88</v>
      </c>
      <c r="T10" s="130"/>
      <c r="U10" s="130"/>
      <c r="V10" s="131"/>
    </row>
    <row r="11" spans="2:25" ht="38.25" customHeight="1" x14ac:dyDescent="0.25">
      <c r="B11" s="10" t="s">
        <v>89</v>
      </c>
      <c r="C11" s="11">
        <v>2</v>
      </c>
      <c r="D11" s="129" t="s">
        <v>90</v>
      </c>
      <c r="E11" s="130"/>
      <c r="F11" s="130"/>
      <c r="G11" s="131"/>
      <c r="J11" s="10" t="s">
        <v>91</v>
      </c>
      <c r="K11" s="11">
        <v>1</v>
      </c>
      <c r="L11" s="129" t="s">
        <v>92</v>
      </c>
      <c r="M11" s="130"/>
      <c r="N11" s="130"/>
      <c r="O11" s="131"/>
      <c r="Q11" s="10" t="s">
        <v>93</v>
      </c>
      <c r="R11" s="12" t="s">
        <v>94</v>
      </c>
      <c r="S11" s="129" t="s">
        <v>95</v>
      </c>
      <c r="T11" s="130"/>
      <c r="U11" s="130"/>
      <c r="V11" s="131"/>
    </row>
    <row r="12" spans="2:25" x14ac:dyDescent="0.25">
      <c r="B12" s="10" t="s">
        <v>96</v>
      </c>
      <c r="C12" s="11">
        <v>0</v>
      </c>
      <c r="D12" s="132" t="s">
        <v>97</v>
      </c>
      <c r="E12" s="133"/>
      <c r="F12" s="133"/>
      <c r="G12" s="134"/>
    </row>
    <row r="16" spans="2:25" ht="22.8" x14ac:dyDescent="0.4">
      <c r="B16" s="135" t="s">
        <v>98</v>
      </c>
      <c r="C16" s="135"/>
      <c r="D16" s="135"/>
      <c r="E16" s="135"/>
      <c r="F16" s="135"/>
      <c r="G16" s="135"/>
      <c r="J16" s="135" t="s">
        <v>99</v>
      </c>
      <c r="K16" s="135"/>
      <c r="L16" s="135"/>
      <c r="M16" s="135"/>
      <c r="N16" s="135"/>
      <c r="O16" s="135"/>
      <c r="T16" s="135" t="s">
        <v>100</v>
      </c>
      <c r="U16" s="135"/>
      <c r="V16" s="135"/>
      <c r="W16" s="135"/>
      <c r="X16" s="135"/>
      <c r="Y16" s="135"/>
    </row>
    <row r="18" spans="2:24" ht="18" thickBot="1" x14ac:dyDescent="0.3">
      <c r="B18" s="120" t="s">
        <v>101</v>
      </c>
      <c r="C18" s="120"/>
      <c r="D18" s="121" t="s">
        <v>67</v>
      </c>
      <c r="E18" s="121"/>
      <c r="F18" s="121"/>
      <c r="G18" s="121"/>
      <c r="L18" s="122" t="s">
        <v>102</v>
      </c>
      <c r="M18" s="123"/>
      <c r="N18" s="123"/>
      <c r="O18" s="124"/>
    </row>
    <row r="19" spans="2:24" ht="41.25" customHeight="1" x14ac:dyDescent="0.25">
      <c r="B19" s="120"/>
      <c r="C19" s="120"/>
      <c r="D19" s="125" t="s">
        <v>103</v>
      </c>
      <c r="E19" s="125"/>
      <c r="F19" s="125" t="s">
        <v>104</v>
      </c>
      <c r="G19" s="125"/>
      <c r="L19" s="13">
        <v>4</v>
      </c>
      <c r="M19" s="13">
        <v>3</v>
      </c>
      <c r="N19" s="13">
        <v>2</v>
      </c>
      <c r="O19" s="11">
        <v>1</v>
      </c>
      <c r="U19" s="126" t="s">
        <v>99</v>
      </c>
      <c r="V19" s="127"/>
      <c r="W19" s="127"/>
      <c r="X19" s="128"/>
    </row>
    <row r="20" spans="2:24" ht="33.75" customHeight="1" thickBot="1" x14ac:dyDescent="0.3">
      <c r="B20" s="10" t="s">
        <v>105</v>
      </c>
      <c r="C20" s="11">
        <v>100</v>
      </c>
      <c r="D20" s="113" t="s">
        <v>106</v>
      </c>
      <c r="E20" s="113"/>
      <c r="F20" s="110" t="s">
        <v>107</v>
      </c>
      <c r="G20" s="112"/>
      <c r="J20" s="114" t="s">
        <v>63</v>
      </c>
      <c r="K20" s="13">
        <v>10</v>
      </c>
      <c r="L20" s="15" t="s">
        <v>108</v>
      </c>
      <c r="M20" s="15" t="s">
        <v>109</v>
      </c>
      <c r="N20" s="11" t="s">
        <v>110</v>
      </c>
      <c r="O20" s="11" t="s">
        <v>111</v>
      </c>
      <c r="U20" s="16" t="s">
        <v>73</v>
      </c>
      <c r="V20" s="17" t="s">
        <v>80</v>
      </c>
      <c r="W20" s="17" t="s">
        <v>87</v>
      </c>
      <c r="X20" s="18" t="s">
        <v>94</v>
      </c>
    </row>
    <row r="21" spans="2:24" ht="29.25" customHeight="1" thickBot="1" x14ac:dyDescent="0.3">
      <c r="B21" s="10" t="s">
        <v>112</v>
      </c>
      <c r="C21" s="11">
        <v>60</v>
      </c>
      <c r="D21" s="113" t="s">
        <v>113</v>
      </c>
      <c r="E21" s="113"/>
      <c r="F21" s="110" t="s">
        <v>114</v>
      </c>
      <c r="G21" s="112"/>
      <c r="J21" s="115"/>
      <c r="K21" s="13">
        <v>6</v>
      </c>
      <c r="L21" s="15" t="s">
        <v>115</v>
      </c>
      <c r="M21" s="11" t="s">
        <v>116</v>
      </c>
      <c r="N21" s="11" t="s">
        <v>117</v>
      </c>
      <c r="O21" s="11" t="s">
        <v>118</v>
      </c>
      <c r="S21" s="117" t="s">
        <v>98</v>
      </c>
      <c r="T21" s="14">
        <v>100</v>
      </c>
      <c r="U21" s="19" t="s">
        <v>119</v>
      </c>
      <c r="V21" s="20" t="s">
        <v>120</v>
      </c>
      <c r="W21" s="20" t="s">
        <v>121</v>
      </c>
      <c r="X21" s="21" t="s">
        <v>122</v>
      </c>
    </row>
    <row r="22" spans="2:24" ht="33" customHeight="1" x14ac:dyDescent="0.25">
      <c r="B22" s="10" t="s">
        <v>123</v>
      </c>
      <c r="C22" s="11">
        <v>25</v>
      </c>
      <c r="D22" s="110" t="s">
        <v>124</v>
      </c>
      <c r="E22" s="112"/>
      <c r="F22" s="110" t="s">
        <v>125</v>
      </c>
      <c r="G22" s="112"/>
      <c r="J22" s="116"/>
      <c r="K22" s="13">
        <v>2</v>
      </c>
      <c r="L22" s="11" t="s">
        <v>126</v>
      </c>
      <c r="M22" s="11" t="s">
        <v>118</v>
      </c>
      <c r="N22" s="11" t="s">
        <v>127</v>
      </c>
      <c r="O22" s="11" t="s">
        <v>128</v>
      </c>
      <c r="S22" s="118"/>
      <c r="T22" s="22">
        <v>60</v>
      </c>
      <c r="U22" s="23" t="s">
        <v>129</v>
      </c>
      <c r="V22" s="20" t="s">
        <v>130</v>
      </c>
      <c r="W22" s="24" t="s">
        <v>131</v>
      </c>
      <c r="X22" s="25" t="s">
        <v>132</v>
      </c>
    </row>
    <row r="23" spans="2:24" ht="24.9" customHeight="1" x14ac:dyDescent="0.25">
      <c r="B23" s="10" t="s">
        <v>133</v>
      </c>
      <c r="C23" s="11">
        <v>10</v>
      </c>
      <c r="D23" s="113" t="s">
        <v>134</v>
      </c>
      <c r="E23" s="113"/>
      <c r="F23" s="110" t="s">
        <v>135</v>
      </c>
      <c r="G23" s="112"/>
      <c r="S23" s="118"/>
      <c r="T23" s="22">
        <v>25</v>
      </c>
      <c r="U23" s="26" t="s">
        <v>136</v>
      </c>
      <c r="V23" s="27" t="s">
        <v>137</v>
      </c>
      <c r="W23" s="27" t="s">
        <v>138</v>
      </c>
      <c r="X23" s="28" t="s">
        <v>139</v>
      </c>
    </row>
    <row r="24" spans="2:24" ht="42.75" customHeight="1" thickBot="1" x14ac:dyDescent="0.3">
      <c r="R24" s="29"/>
      <c r="S24" s="119"/>
      <c r="T24" s="30">
        <v>10</v>
      </c>
      <c r="U24" s="31" t="s">
        <v>140</v>
      </c>
      <c r="V24" s="32" t="s">
        <v>141</v>
      </c>
      <c r="W24" s="33" t="s">
        <v>142</v>
      </c>
      <c r="X24" s="34" t="s">
        <v>143</v>
      </c>
    </row>
    <row r="27" spans="2:24" ht="2.25" customHeight="1" x14ac:dyDescent="0.25"/>
    <row r="28" spans="2:24" ht="0.75" customHeight="1" x14ac:dyDescent="0.25"/>
    <row r="29" spans="2:24" ht="39.75" customHeight="1" x14ac:dyDescent="0.25">
      <c r="J29" s="108" t="s">
        <v>144</v>
      </c>
      <c r="K29" s="108"/>
      <c r="L29" s="108"/>
      <c r="M29" s="35" t="s">
        <v>145</v>
      </c>
      <c r="N29" s="109" t="s">
        <v>146</v>
      </c>
      <c r="O29" s="109"/>
      <c r="P29" s="109"/>
    </row>
    <row r="30" spans="2:24" ht="24" customHeight="1" x14ac:dyDescent="0.25">
      <c r="J30" s="11" t="s">
        <v>147</v>
      </c>
      <c r="K30" s="82" t="s">
        <v>61</v>
      </c>
      <c r="L30" s="82"/>
      <c r="M30" s="36" t="s">
        <v>148</v>
      </c>
      <c r="N30" s="110" t="s">
        <v>149</v>
      </c>
      <c r="O30" s="111"/>
      <c r="P30" s="112"/>
    </row>
    <row r="31" spans="2:24" ht="53.25" customHeight="1" x14ac:dyDescent="0.25">
      <c r="J31" s="11" t="s">
        <v>150</v>
      </c>
      <c r="K31" s="82" t="s">
        <v>151</v>
      </c>
      <c r="L31" s="82"/>
      <c r="M31" s="37" t="s">
        <v>152</v>
      </c>
      <c r="N31" s="110" t="s">
        <v>153</v>
      </c>
      <c r="O31" s="111"/>
      <c r="P31" s="112"/>
    </row>
    <row r="32" spans="2:24" ht="52.5" customHeight="1" x14ac:dyDescent="0.25">
      <c r="J32" s="11" t="s">
        <v>154</v>
      </c>
      <c r="K32" s="82" t="s">
        <v>155</v>
      </c>
      <c r="L32" s="82"/>
      <c r="M32" s="38" t="s">
        <v>156</v>
      </c>
      <c r="N32" s="83" t="s">
        <v>157</v>
      </c>
      <c r="O32" s="84"/>
      <c r="P32" s="85"/>
    </row>
    <row r="33" spans="1:29" ht="54" customHeight="1" x14ac:dyDescent="0.25">
      <c r="J33" s="11" t="s">
        <v>158</v>
      </c>
      <c r="K33" s="82" t="s">
        <v>159</v>
      </c>
      <c r="L33" s="82"/>
      <c r="M33" s="39" t="s">
        <v>160</v>
      </c>
      <c r="N33" s="83" t="s">
        <v>161</v>
      </c>
      <c r="O33" s="84"/>
      <c r="P33" s="85"/>
    </row>
    <row r="34" spans="1:29" ht="35.1" customHeight="1" x14ac:dyDescent="0.25"/>
    <row r="35" spans="1:29" ht="35.1" customHeight="1" x14ac:dyDescent="0.25">
      <c r="A35" s="86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8"/>
    </row>
    <row r="36" spans="1:29" ht="35.1" customHeight="1" x14ac:dyDescent="0.25">
      <c r="A36" s="89" t="s">
        <v>162</v>
      </c>
      <c r="B36" s="90"/>
      <c r="C36" s="95" t="s">
        <v>163</v>
      </c>
      <c r="D36" s="96"/>
      <c r="E36" s="97"/>
      <c r="F36" s="95" t="s">
        <v>164</v>
      </c>
      <c r="G36" s="96"/>
      <c r="H36" s="96"/>
      <c r="I36" s="97"/>
      <c r="J36" s="104" t="s">
        <v>165</v>
      </c>
      <c r="K36" s="104"/>
      <c r="L36" s="104"/>
      <c r="M36" s="104"/>
      <c r="N36" s="104"/>
      <c r="O36" s="104"/>
      <c r="P36" s="104"/>
      <c r="Q36" s="104"/>
      <c r="R36" s="104"/>
      <c r="S36" s="104"/>
      <c r="T36" s="104"/>
    </row>
    <row r="37" spans="1:29" ht="60" customHeight="1" x14ac:dyDescent="0.25">
      <c r="A37" s="91"/>
      <c r="B37" s="92"/>
      <c r="C37" s="98"/>
      <c r="D37" s="99"/>
      <c r="E37" s="100"/>
      <c r="F37" s="98"/>
      <c r="G37" s="99"/>
      <c r="H37" s="99"/>
      <c r="I37" s="100"/>
      <c r="J37" s="104" t="s">
        <v>166</v>
      </c>
      <c r="K37" s="104"/>
      <c r="L37" s="105" t="s">
        <v>167</v>
      </c>
      <c r="M37" s="105"/>
      <c r="N37" s="105" t="s">
        <v>99</v>
      </c>
      <c r="O37" s="104" t="s">
        <v>168</v>
      </c>
      <c r="P37" s="104"/>
      <c r="Q37" s="106" t="s">
        <v>169</v>
      </c>
      <c r="R37" s="107" t="s">
        <v>170</v>
      </c>
      <c r="S37" s="107"/>
      <c r="T37" s="107"/>
    </row>
    <row r="38" spans="1:29" ht="102.75" customHeight="1" x14ac:dyDescent="0.25">
      <c r="A38" s="93"/>
      <c r="B38" s="94"/>
      <c r="C38" s="101"/>
      <c r="D38" s="102"/>
      <c r="E38" s="103"/>
      <c r="F38" s="101"/>
      <c r="G38" s="102"/>
      <c r="H38" s="102"/>
      <c r="I38" s="103"/>
      <c r="J38" s="104"/>
      <c r="K38" s="104"/>
      <c r="L38" s="105"/>
      <c r="M38" s="105"/>
      <c r="N38" s="105"/>
      <c r="O38" s="104"/>
      <c r="P38" s="104"/>
      <c r="Q38" s="106"/>
      <c r="R38" s="107"/>
      <c r="S38" s="107"/>
      <c r="T38" s="107"/>
    </row>
    <row r="39" spans="1:29" ht="35.1" customHeight="1" x14ac:dyDescent="0.25">
      <c r="A39" s="75"/>
      <c r="B39" s="76"/>
      <c r="C39" s="75"/>
      <c r="D39" s="77"/>
      <c r="E39" s="76"/>
      <c r="F39" s="75"/>
      <c r="G39" s="77"/>
      <c r="H39" s="77"/>
      <c r="I39" s="76"/>
      <c r="J39" s="78"/>
      <c r="K39" s="79"/>
      <c r="L39" s="78"/>
      <c r="M39" s="79"/>
      <c r="N39" s="40">
        <f>J39*L39</f>
        <v>0</v>
      </c>
      <c r="O39" s="80"/>
      <c r="P39" s="81"/>
      <c r="Q39" s="41">
        <f>N39*O39</f>
        <v>0</v>
      </c>
      <c r="R39" s="72" t="str">
        <f>IF(Q39&lt;=20,"IV",IF(Q39&lt;=120,"III",IF(Q39&lt;=500,"II",IF(Q39&lt;=4000,"I"))))</f>
        <v>IV</v>
      </c>
      <c r="S39" s="73"/>
      <c r="T39" s="74"/>
    </row>
    <row r="40" spans="1:29" ht="35.1" customHeight="1" x14ac:dyDescent="0.25">
      <c r="A40" s="75"/>
      <c r="B40" s="76"/>
      <c r="C40" s="75"/>
      <c r="D40" s="77"/>
      <c r="E40" s="76"/>
      <c r="F40" s="75"/>
      <c r="G40" s="77"/>
      <c r="H40" s="77"/>
      <c r="I40" s="76"/>
      <c r="J40" s="78"/>
      <c r="K40" s="79"/>
      <c r="L40" s="78"/>
      <c r="M40" s="79"/>
      <c r="N40" s="40">
        <f t="shared" ref="N40:N47" si="0">J40*L40</f>
        <v>0</v>
      </c>
      <c r="O40" s="80"/>
      <c r="P40" s="81"/>
      <c r="Q40" s="41">
        <f t="shared" ref="Q40:Q47" si="1">N40*O40</f>
        <v>0</v>
      </c>
      <c r="R40" s="72" t="str">
        <f t="shared" ref="R40:R47" si="2">IF(Q40&lt;=20,"IV",IF(Q40&lt;=120,"III",IF(Q40&lt;=500,"II",IF(Q40&lt;=4000,"I"))))</f>
        <v>IV</v>
      </c>
      <c r="S40" s="73"/>
      <c r="T40" s="74"/>
      <c r="X40" s="42">
        <v>10</v>
      </c>
      <c r="Y40" s="42"/>
      <c r="Z40" s="42">
        <v>4</v>
      </c>
      <c r="AA40" s="42"/>
      <c r="AB40" s="42">
        <v>100</v>
      </c>
      <c r="AC40" s="42"/>
    </row>
    <row r="41" spans="1:29" ht="35.1" customHeight="1" x14ac:dyDescent="0.25">
      <c r="A41" s="75"/>
      <c r="B41" s="76"/>
      <c r="C41" s="75"/>
      <c r="D41" s="77"/>
      <c r="E41" s="76"/>
      <c r="F41" s="75"/>
      <c r="G41" s="77"/>
      <c r="H41" s="77"/>
      <c r="I41" s="76"/>
      <c r="J41" s="78"/>
      <c r="K41" s="79"/>
      <c r="L41" s="78"/>
      <c r="M41" s="79"/>
      <c r="N41" s="40">
        <f t="shared" si="0"/>
        <v>0</v>
      </c>
      <c r="O41" s="80"/>
      <c r="P41" s="81"/>
      <c r="Q41" s="41">
        <f t="shared" si="1"/>
        <v>0</v>
      </c>
      <c r="R41" s="72" t="str">
        <f t="shared" si="2"/>
        <v>IV</v>
      </c>
      <c r="S41" s="73"/>
      <c r="T41" s="74"/>
      <c r="X41" s="42">
        <v>6</v>
      </c>
      <c r="Y41" s="42"/>
      <c r="Z41" s="42">
        <v>3</v>
      </c>
      <c r="AA41" s="42"/>
      <c r="AB41" s="42">
        <v>60</v>
      </c>
      <c r="AC41" s="42"/>
    </row>
    <row r="42" spans="1:29" ht="35.1" customHeight="1" x14ac:dyDescent="0.25">
      <c r="A42" s="75"/>
      <c r="B42" s="76"/>
      <c r="C42" s="75"/>
      <c r="D42" s="77"/>
      <c r="E42" s="76"/>
      <c r="F42" s="75"/>
      <c r="G42" s="77"/>
      <c r="H42" s="77"/>
      <c r="I42" s="76"/>
      <c r="J42" s="78"/>
      <c r="K42" s="79"/>
      <c r="L42" s="78"/>
      <c r="M42" s="79"/>
      <c r="N42" s="40">
        <f t="shared" si="0"/>
        <v>0</v>
      </c>
      <c r="O42" s="80"/>
      <c r="P42" s="81"/>
      <c r="Q42" s="41">
        <f t="shared" si="1"/>
        <v>0</v>
      </c>
      <c r="R42" s="72" t="str">
        <f t="shared" si="2"/>
        <v>IV</v>
      </c>
      <c r="S42" s="73"/>
      <c r="T42" s="74"/>
      <c r="X42" s="42">
        <v>2</v>
      </c>
      <c r="Y42" s="42"/>
      <c r="Z42" s="42">
        <v>2</v>
      </c>
      <c r="AA42" s="42"/>
      <c r="AB42" s="42">
        <v>25</v>
      </c>
      <c r="AC42" s="42"/>
    </row>
    <row r="43" spans="1:29" ht="35.1" customHeight="1" x14ac:dyDescent="0.25">
      <c r="A43" s="75"/>
      <c r="B43" s="76"/>
      <c r="C43" s="75"/>
      <c r="D43" s="77"/>
      <c r="E43" s="76"/>
      <c r="F43" s="75"/>
      <c r="G43" s="77"/>
      <c r="H43" s="77"/>
      <c r="I43" s="76"/>
      <c r="J43" s="78"/>
      <c r="K43" s="79"/>
      <c r="L43" s="78"/>
      <c r="M43" s="79"/>
      <c r="N43" s="40">
        <f t="shared" si="0"/>
        <v>0</v>
      </c>
      <c r="O43" s="80"/>
      <c r="P43" s="81"/>
      <c r="Q43" s="41">
        <f t="shared" si="1"/>
        <v>0</v>
      </c>
      <c r="R43" s="72" t="str">
        <f t="shared" si="2"/>
        <v>IV</v>
      </c>
      <c r="S43" s="73"/>
      <c r="T43" s="74"/>
      <c r="X43" s="42">
        <v>0</v>
      </c>
      <c r="Y43" s="42"/>
      <c r="Z43" s="42">
        <v>1</v>
      </c>
      <c r="AA43" s="42"/>
      <c r="AB43" s="42">
        <v>10</v>
      </c>
      <c r="AC43" s="42"/>
    </row>
    <row r="44" spans="1:29" ht="35.1" customHeight="1" x14ac:dyDescent="0.25">
      <c r="A44" s="75"/>
      <c r="B44" s="76"/>
      <c r="C44" s="75"/>
      <c r="D44" s="77"/>
      <c r="E44" s="76"/>
      <c r="F44" s="75"/>
      <c r="G44" s="77"/>
      <c r="H44" s="77"/>
      <c r="I44" s="76"/>
      <c r="J44" s="78"/>
      <c r="K44" s="79"/>
      <c r="L44" s="78"/>
      <c r="M44" s="79"/>
      <c r="N44" s="40">
        <f t="shared" si="0"/>
        <v>0</v>
      </c>
      <c r="O44" s="80"/>
      <c r="P44" s="81"/>
      <c r="Q44" s="41">
        <f t="shared" si="1"/>
        <v>0</v>
      </c>
      <c r="R44" s="72" t="str">
        <f t="shared" si="2"/>
        <v>IV</v>
      </c>
      <c r="S44" s="73"/>
      <c r="T44" s="74"/>
      <c r="X44" s="42"/>
      <c r="Y44" s="42"/>
      <c r="Z44" s="42"/>
      <c r="AA44" s="42"/>
      <c r="AB44" s="42"/>
      <c r="AC44" s="42"/>
    </row>
    <row r="45" spans="1:29" ht="35.1" customHeight="1" x14ac:dyDescent="0.25">
      <c r="A45" s="75"/>
      <c r="B45" s="76"/>
      <c r="C45" s="75"/>
      <c r="D45" s="77"/>
      <c r="E45" s="76"/>
      <c r="F45" s="75"/>
      <c r="G45" s="77"/>
      <c r="H45" s="77"/>
      <c r="I45" s="76"/>
      <c r="J45" s="78"/>
      <c r="K45" s="79"/>
      <c r="L45" s="78"/>
      <c r="M45" s="79"/>
      <c r="N45" s="40">
        <f t="shared" si="0"/>
        <v>0</v>
      </c>
      <c r="O45" s="80"/>
      <c r="P45" s="81"/>
      <c r="Q45" s="41">
        <f t="shared" si="1"/>
        <v>0</v>
      </c>
      <c r="R45" s="72" t="str">
        <f t="shared" si="2"/>
        <v>IV</v>
      </c>
      <c r="S45" s="73"/>
      <c r="T45" s="74"/>
    </row>
    <row r="46" spans="1:29" ht="35.1" customHeight="1" x14ac:dyDescent="0.25">
      <c r="A46" s="75"/>
      <c r="B46" s="76"/>
      <c r="C46" s="75"/>
      <c r="D46" s="77"/>
      <c r="E46" s="76"/>
      <c r="F46" s="75"/>
      <c r="G46" s="77"/>
      <c r="H46" s="77"/>
      <c r="I46" s="76"/>
      <c r="J46" s="78"/>
      <c r="K46" s="79"/>
      <c r="L46" s="78"/>
      <c r="M46" s="79"/>
      <c r="N46" s="40">
        <f t="shared" si="0"/>
        <v>0</v>
      </c>
      <c r="O46" s="80"/>
      <c r="P46" s="81"/>
      <c r="Q46" s="41">
        <f t="shared" si="1"/>
        <v>0</v>
      </c>
      <c r="R46" s="72" t="str">
        <f t="shared" si="2"/>
        <v>IV</v>
      </c>
      <c r="S46" s="73"/>
      <c r="T46" s="74"/>
    </row>
    <row r="47" spans="1:29" ht="35.1" customHeight="1" x14ac:dyDescent="0.25">
      <c r="A47" s="75"/>
      <c r="B47" s="76"/>
      <c r="C47" s="75"/>
      <c r="D47" s="77"/>
      <c r="E47" s="76"/>
      <c r="F47" s="75"/>
      <c r="G47" s="77"/>
      <c r="H47" s="77"/>
      <c r="I47" s="76"/>
      <c r="J47" s="78"/>
      <c r="K47" s="79"/>
      <c r="L47" s="78"/>
      <c r="M47" s="79"/>
      <c r="N47" s="40">
        <f t="shared" si="0"/>
        <v>0</v>
      </c>
      <c r="O47" s="80"/>
      <c r="P47" s="81"/>
      <c r="Q47" s="41">
        <f t="shared" si="1"/>
        <v>0</v>
      </c>
      <c r="R47" s="72" t="str">
        <f t="shared" si="2"/>
        <v>IV</v>
      </c>
      <c r="S47" s="73"/>
      <c r="T47" s="74"/>
    </row>
    <row r="51" spans="11:12" x14ac:dyDescent="0.25">
      <c r="K51" s="43"/>
      <c r="L51" s="43"/>
    </row>
    <row r="52" spans="11:12" ht="50.25" customHeight="1" x14ac:dyDescent="0.25"/>
    <row r="53" spans="11:12" ht="29.25" customHeight="1" x14ac:dyDescent="0.25"/>
    <row r="54" spans="11:12" ht="30" customHeight="1" x14ac:dyDescent="0.25"/>
    <row r="55" spans="11:12" ht="20.100000000000001" customHeight="1" x14ac:dyDescent="0.25"/>
    <row r="56" spans="11:12" ht="20.100000000000001" customHeight="1" x14ac:dyDescent="0.25"/>
  </sheetData>
  <mergeCells count="124">
    <mergeCell ref="B4:G4"/>
    <mergeCell ref="J4:O4"/>
    <mergeCell ref="Q4:V4"/>
    <mergeCell ref="J6:K7"/>
    <mergeCell ref="L6:O7"/>
    <mergeCell ref="Q6:R7"/>
    <mergeCell ref="S6:V7"/>
    <mergeCell ref="B7:C8"/>
    <mergeCell ref="D7:G8"/>
    <mergeCell ref="L8:O8"/>
    <mergeCell ref="U19:X19"/>
    <mergeCell ref="D11:G11"/>
    <mergeCell ref="L11:O11"/>
    <mergeCell ref="S11:V11"/>
    <mergeCell ref="D12:G12"/>
    <mergeCell ref="B16:G16"/>
    <mergeCell ref="J16:O16"/>
    <mergeCell ref="T16:Y16"/>
    <mergeCell ref="S8:V8"/>
    <mergeCell ref="D9:G9"/>
    <mergeCell ref="L9:O9"/>
    <mergeCell ref="S9:V9"/>
    <mergeCell ref="D10:G10"/>
    <mergeCell ref="L10:O10"/>
    <mergeCell ref="S10:V10"/>
    <mergeCell ref="S21:S24"/>
    <mergeCell ref="D22:E22"/>
    <mergeCell ref="F22:G22"/>
    <mergeCell ref="D23:E23"/>
    <mergeCell ref="F23:G23"/>
    <mergeCell ref="B18:C19"/>
    <mergeCell ref="D18:G18"/>
    <mergeCell ref="L18:O18"/>
    <mergeCell ref="D19:E19"/>
    <mergeCell ref="F19:G19"/>
    <mergeCell ref="J29:L29"/>
    <mergeCell ref="N29:P29"/>
    <mergeCell ref="K30:L30"/>
    <mergeCell ref="N30:P30"/>
    <mergeCell ref="K31:L31"/>
    <mergeCell ref="N31:P31"/>
    <mergeCell ref="D20:E20"/>
    <mergeCell ref="F20:G20"/>
    <mergeCell ref="J20:J22"/>
    <mergeCell ref="D21:E21"/>
    <mergeCell ref="F21:G21"/>
    <mergeCell ref="K32:L32"/>
    <mergeCell ref="N32:P32"/>
    <mergeCell ref="K33:L33"/>
    <mergeCell ref="N33:P33"/>
    <mergeCell ref="A35:T35"/>
    <mergeCell ref="A36:B38"/>
    <mergeCell ref="C36:E38"/>
    <mergeCell ref="F36:I38"/>
    <mergeCell ref="J36:T36"/>
    <mergeCell ref="J37:K38"/>
    <mergeCell ref="L37:M38"/>
    <mergeCell ref="N37:N38"/>
    <mergeCell ref="O37:P38"/>
    <mergeCell ref="Q37:Q38"/>
    <mergeCell ref="R37:T38"/>
    <mergeCell ref="A39:B39"/>
    <mergeCell ref="C39:E39"/>
    <mergeCell ref="F39:I39"/>
    <mergeCell ref="J39:K39"/>
    <mergeCell ref="L39:M39"/>
    <mergeCell ref="O39:P39"/>
    <mergeCell ref="R39:T39"/>
    <mergeCell ref="A40:B40"/>
    <mergeCell ref="C40:E40"/>
    <mergeCell ref="F40:I40"/>
    <mergeCell ref="J40:K40"/>
    <mergeCell ref="L40:M40"/>
    <mergeCell ref="O40:P40"/>
    <mergeCell ref="R40:T40"/>
    <mergeCell ref="R41:T41"/>
    <mergeCell ref="A42:B42"/>
    <mergeCell ref="C42:E42"/>
    <mergeCell ref="F42:I42"/>
    <mergeCell ref="J42:K42"/>
    <mergeCell ref="L42:M42"/>
    <mergeCell ref="O42:P42"/>
    <mergeCell ref="R42:T42"/>
    <mergeCell ref="A41:B41"/>
    <mergeCell ref="C41:E41"/>
    <mergeCell ref="F41:I41"/>
    <mergeCell ref="J41:K41"/>
    <mergeCell ref="L41:M41"/>
    <mergeCell ref="O41:P41"/>
    <mergeCell ref="R43:T43"/>
    <mergeCell ref="A44:B44"/>
    <mergeCell ref="C44:E44"/>
    <mergeCell ref="F44:I44"/>
    <mergeCell ref="J44:K44"/>
    <mergeCell ref="L44:M44"/>
    <mergeCell ref="O44:P44"/>
    <mergeCell ref="R44:T44"/>
    <mergeCell ref="A43:B43"/>
    <mergeCell ref="C43:E43"/>
    <mergeCell ref="F43:I43"/>
    <mergeCell ref="J43:K43"/>
    <mergeCell ref="L43:M43"/>
    <mergeCell ref="O43:P43"/>
    <mergeCell ref="R47:T47"/>
    <mergeCell ref="A47:B47"/>
    <mergeCell ref="C47:E47"/>
    <mergeCell ref="F47:I47"/>
    <mergeCell ref="J47:K47"/>
    <mergeCell ref="L47:M47"/>
    <mergeCell ref="O47:P47"/>
    <mergeCell ref="R45:T45"/>
    <mergeCell ref="A46:B46"/>
    <mergeCell ref="C46:E46"/>
    <mergeCell ref="F46:I46"/>
    <mergeCell ref="J46:K46"/>
    <mergeCell ref="L46:M46"/>
    <mergeCell ref="O46:P46"/>
    <mergeCell ref="R46:T46"/>
    <mergeCell ref="A45:B45"/>
    <mergeCell ref="C45:E45"/>
    <mergeCell ref="F45:I45"/>
    <mergeCell ref="J45:K45"/>
    <mergeCell ref="L45:M45"/>
    <mergeCell ref="O45:P45"/>
  </mergeCells>
  <conditionalFormatting sqref="R39:R47">
    <cfRule type="cellIs" dxfId="9" priority="1" operator="equal">
      <formula>"I"</formula>
    </cfRule>
    <cfRule type="cellIs" dxfId="8" priority="2" operator="equal">
      <formula>"II"</formula>
    </cfRule>
    <cfRule type="cellIs" dxfId="7" priority="3" operator="equal">
      <formula>"III"</formula>
    </cfRule>
    <cfRule type="cellIs" dxfId="6" priority="4" operator="equal">
      <formula>"IV"</formula>
    </cfRule>
  </conditionalFormatting>
  <dataValidations count="5">
    <dataValidation type="list" allowBlank="1" showInputMessage="1" showErrorMessage="1" errorTitle="DATO NO VALIDO" error="INGRESE VALORES: NIVEL DE DEFICIENCIA_x000a_MUY DEFICIENTE = 10_x000a_DEFICIENTE = 6_x000a_MEJORABLE = 2_x000a_ACEPTABLE = 0" sqref="J39:K39" xr:uid="{313B6872-B55A-4F32-9F1B-212520B976E1}">
      <formula1>$X$40:$X$43</formula1>
    </dataValidation>
    <dataValidation type="list" allowBlank="1" showInputMessage="1" showErrorMessage="1" errorTitle="DATO NO VALIDO" error="INGRESE VALORES: NIVEL DE EXPOSICIÓN_x000a_CONTINUA = 4_x000a_FRECUENTE = 3_x000a_OCACIONAL = 2_x000a_ESPORADICO = 1" sqref="L39:M39" xr:uid="{179A74B8-7123-476A-873D-35DBB5EB4F82}">
      <formula1>$Z$40:$Z$43</formula1>
    </dataValidation>
    <dataValidation type="list" allowBlank="1" showInputMessage="1" showErrorMessage="1" errorTitle="DATO NO VALIDO" error="INGRESE VALORES:_x000a_MUY DEFICIENTE = 10_x000a_DEFICIENTE = 6_x000a_MEJORABLE = 2_x000a_ACEPTABLE = 0" sqref="J40:K47" xr:uid="{74C286A9-E5F8-4316-AFFF-31BA82EBCA19}">
      <formula1>$X$40:$X$43</formula1>
    </dataValidation>
    <dataValidation type="list" allowBlank="1" showInputMessage="1" showErrorMessage="1" sqref="O39:P47" xr:uid="{03F08C92-3722-450E-B13D-B234A4E28C01}">
      <formula1>$AB$40:$AB$43</formula1>
    </dataValidation>
    <dataValidation type="list" allowBlank="1" showInputMessage="1" showErrorMessage="1" sqref="L40:M47" xr:uid="{5A2C824F-EF1A-4B65-B3E3-3CC9924BA666}">
      <formula1>$Z$40:$Z$43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4A3D2-58BA-4FDF-A0F0-14C561A3C808}">
  <dimension ref="A1:E9"/>
  <sheetViews>
    <sheetView workbookViewId="0">
      <selection activeCell="A7" sqref="A7"/>
    </sheetView>
  </sheetViews>
  <sheetFormatPr baseColWidth="10" defaultColWidth="11.44140625" defaultRowHeight="14.4" x14ac:dyDescent="0.3"/>
  <cols>
    <col min="1" max="1" width="26.44140625" customWidth="1"/>
    <col min="2" max="2" width="16.6640625" customWidth="1"/>
  </cols>
  <sheetData>
    <row r="1" spans="1:5" x14ac:dyDescent="0.3">
      <c r="A1" t="s">
        <v>171</v>
      </c>
      <c r="B1" t="s">
        <v>41</v>
      </c>
      <c r="C1" t="s">
        <v>165</v>
      </c>
      <c r="D1" t="s">
        <v>46</v>
      </c>
      <c r="E1" t="s">
        <v>52</v>
      </c>
    </row>
    <row r="2" spans="1:5" x14ac:dyDescent="0.3">
      <c r="A2" t="s">
        <v>6</v>
      </c>
      <c r="B2" t="s">
        <v>9</v>
      </c>
      <c r="C2" t="s">
        <v>60</v>
      </c>
      <c r="D2" t="s">
        <v>61</v>
      </c>
      <c r="E2" t="s">
        <v>7</v>
      </c>
    </row>
    <row r="3" spans="1:5" x14ac:dyDescent="0.3">
      <c r="A3" t="s">
        <v>12</v>
      </c>
      <c r="B3" t="s">
        <v>14</v>
      </c>
      <c r="C3" t="s">
        <v>172</v>
      </c>
      <c r="D3" t="s">
        <v>151</v>
      </c>
      <c r="E3" t="s">
        <v>8</v>
      </c>
    </row>
    <row r="4" spans="1:5" x14ac:dyDescent="0.3">
      <c r="A4" t="s">
        <v>13</v>
      </c>
      <c r="D4" t="s">
        <v>155</v>
      </c>
    </row>
    <row r="5" spans="1:5" x14ac:dyDescent="0.3">
      <c r="A5" t="s">
        <v>16</v>
      </c>
      <c r="D5" t="s">
        <v>159</v>
      </c>
    </row>
    <row r="6" spans="1:5" x14ac:dyDescent="0.3">
      <c r="A6" t="s">
        <v>17</v>
      </c>
    </row>
    <row r="7" spans="1:5" x14ac:dyDescent="0.3">
      <c r="A7" t="s">
        <v>18</v>
      </c>
    </row>
    <row r="8" spans="1:5" x14ac:dyDescent="0.3">
      <c r="A8" t="s">
        <v>20</v>
      </c>
    </row>
    <row r="9" spans="1:5" x14ac:dyDescent="0.3">
      <c r="A9" t="s">
        <v>21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8A3D71BDEB9C4AB1CE94DD383EE628" ma:contentTypeVersion="15" ma:contentTypeDescription="Crear nuevo documento." ma:contentTypeScope="" ma:versionID="803257b0e7f0eeda166897c0497085b2">
  <xsd:schema xmlns:xsd="http://www.w3.org/2001/XMLSchema" xmlns:xs="http://www.w3.org/2001/XMLSchema" xmlns:p="http://schemas.microsoft.com/office/2006/metadata/properties" xmlns:ns2="8431c691-db86-43a3-acd6-85250da18a37" xmlns:ns3="dbfca692-083f-4fec-8f24-2aee9c3d7bf5" targetNamespace="http://schemas.microsoft.com/office/2006/metadata/properties" ma:root="true" ma:fieldsID="1bc4f7b12f8e0e157e006d6aa239b18a" ns2:_="" ns3:_="">
    <xsd:import namespace="8431c691-db86-43a3-acd6-85250da18a37"/>
    <xsd:import namespace="dbfca692-083f-4fec-8f24-2aee9c3d7b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31c691-db86-43a3-acd6-85250da18a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Estado de aprobación" ma:internalName="Estado_x0020_de_x0020_aprobaci_x00f3_n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e6774676-acd4-4ca1-80d5-eb68168cd4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fca692-083f-4fec-8f24-2aee9c3d7bf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a2e7d-d040-4d4a-a6c4-f9fc30425de5}" ma:internalName="TaxCatchAll" ma:showField="CatchAllData" ma:web="dbfca692-083f-4fec-8f24-2aee9c3d7b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8431c691-db86-43a3-acd6-85250da18a37" xsi:nil="true"/>
    <lcf76f155ced4ddcb4097134ff3c332f xmlns="8431c691-db86-43a3-acd6-85250da18a37">
      <Terms xmlns="http://schemas.microsoft.com/office/infopath/2007/PartnerControls"/>
    </lcf76f155ced4ddcb4097134ff3c332f>
    <TaxCatchAll xmlns="dbfca692-083f-4fec-8f24-2aee9c3d7bf5" xsi:nil="true"/>
    <MediaLengthInSeconds xmlns="8431c691-db86-43a3-acd6-85250da18a37" xsi:nil="true"/>
    <SharedWithUsers xmlns="dbfca692-083f-4fec-8f24-2aee9c3d7bf5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BD09820-ABBF-4BC4-A585-D2B3B3D58B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2FA4FD-63A7-40D9-A0FF-09AEB01A57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31c691-db86-43a3-acd6-85250da18a37"/>
    <ds:schemaRef ds:uri="dbfca692-083f-4fec-8f24-2aee9c3d7b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C9115-731B-407E-9CA1-E074EB5EE6DA}">
  <ds:schemaRefs>
    <ds:schemaRef ds:uri="http://schemas.microsoft.com/office/2006/metadata/properties"/>
    <ds:schemaRef ds:uri="http://schemas.microsoft.com/office/infopath/2007/PartnerControls"/>
    <ds:schemaRef ds:uri="8431c691-db86-43a3-acd6-85250da18a37"/>
    <ds:schemaRef ds:uri="dbfca692-083f-4fec-8f24-2aee9c3d7bf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DASHBOARD</vt:lpstr>
      <vt:lpstr>TD</vt:lpstr>
      <vt:lpstr>F-72</vt:lpstr>
      <vt:lpstr>VALORACION DEL RIESGO</vt:lpstr>
      <vt:lpstr>LISTAS</vt:lpstr>
      <vt:lpstr>DASHBOARD!Área_de_impresión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María José Carcelén</dc:creator>
  <cp:keywords/>
  <dc:description/>
  <cp:lastModifiedBy>Alejandra Diaz</cp:lastModifiedBy>
  <cp:revision/>
  <dcterms:created xsi:type="dcterms:W3CDTF">2024-01-08T19:26:59Z</dcterms:created>
  <dcterms:modified xsi:type="dcterms:W3CDTF">2024-04-01T19:41:28Z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0x010100A98A3D71BDEB9C4AB1CE94DD383EE628</vt:lpwstr>
  </property>
  <property fmtid="{D5CDD505-2E9C-101B-9397-08002B2CF9AE}" pid="3" name="MediaServiceImageTags">
    <vt:lpwstr/>
  </property>
</Properties>
</file>